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P:\Budgets\2021-31 LTP\Outputs\Funding Impact Statements\Version 8\"/>
    </mc:Choice>
  </mc:AlternateContent>
  <xr:revisionPtr revIDLastSave="0" documentId="13_ncr:1_{C609E3EB-A4FB-49B7-AA63-ABCD357A245D}" xr6:coauthVersionLast="45" xr6:coauthVersionMax="45" xr10:uidLastSave="{00000000-0000-0000-0000-000000000000}"/>
  <bookViews>
    <workbookView xWindow="28680" yWindow="-120" windowWidth="29040" windowHeight="17640" firstSheet="2" activeTab="2" xr2:uid="{00000000-000D-0000-FFFF-FFFF00000000}"/>
  </bookViews>
  <sheets>
    <sheet name="_defntmp_" sheetId="1127" state="hidden" r:id="rId1"/>
    <sheet name="_defntmp_ (2)" sheetId="1173" state="hidden" r:id="rId2"/>
    <sheet name="Whole of Council" sheetId="1128" r:id="rId3"/>
    <sheet name="10.1" sheetId="1130" r:id="rId4"/>
    <sheet name="7.2" sheetId="1132" r:id="rId5"/>
    <sheet name="7.1" sheetId="1134" r:id="rId6"/>
    <sheet name="6.2" sheetId="1136" r:id="rId7"/>
    <sheet name="6.1" sheetId="1138" r:id="rId8"/>
    <sheet name="5.3" sheetId="1140" r:id="rId9"/>
    <sheet name="5.2" sheetId="1142" r:id="rId10"/>
    <sheet name="5.1" sheetId="1144" r:id="rId11"/>
    <sheet name="4.1" sheetId="1146" r:id="rId12"/>
    <sheet name="3.1" sheetId="1148" r:id="rId13"/>
    <sheet name="2.6" sheetId="1150" r:id="rId14"/>
    <sheet name="2.5" sheetId="1152" r:id="rId15"/>
    <sheet name="2.4" sheetId="1154" r:id="rId16"/>
    <sheet name="2.3" sheetId="1156" r:id="rId17"/>
    <sheet name="2.2" sheetId="1158" r:id="rId18"/>
    <sheet name="2.1" sheetId="1160" r:id="rId19"/>
    <sheet name="1.2" sheetId="1162" r:id="rId20"/>
    <sheet name="1.1" sheetId="1164" r:id="rId21"/>
    <sheet name="Capex" sheetId="1176" r:id="rId22"/>
    <sheet name="_defntmp_ (3)" sheetId="1175" state="hidden" r:id="rId23"/>
  </sheets>
  <definedNames>
    <definedName name="_xlnm.Print_Area" localSheetId="0">_defntmp_!$H$203:$T$253</definedName>
    <definedName name="_xlnm.Print_Area" localSheetId="1">'_defntmp_ (2)'!$H$203:$T$255</definedName>
    <definedName name="_xlnm.Print_Area" localSheetId="22">'_defntmp_ (3)'!$H$92:$T$126</definedName>
    <definedName name="_xlnm.Print_Area" localSheetId="20">'1.1'!$B$113:$N$165</definedName>
    <definedName name="_xlnm.Print_Area" localSheetId="19">'1.2'!$B$113:$N$165</definedName>
    <definedName name="_xlnm.Print_Area" localSheetId="3">'10.1'!$B$113:$N$165</definedName>
    <definedName name="_xlnm.Print_Area" localSheetId="18">'2.1'!$B$113:$N$165</definedName>
    <definedName name="_xlnm.Print_Area" localSheetId="17">'2.2'!$B$113:$N$165</definedName>
    <definedName name="_xlnm.Print_Area" localSheetId="16">'2.3'!$B$113:$N$165</definedName>
    <definedName name="_xlnm.Print_Area" localSheetId="15">'2.4'!$B$113:$N$165</definedName>
    <definedName name="_xlnm.Print_Area" localSheetId="14">'2.5'!$B$113:$N$165</definedName>
    <definedName name="_xlnm.Print_Area" localSheetId="13">'2.6'!$B$113:$N$165</definedName>
    <definedName name="_xlnm.Print_Area" localSheetId="12">'3.1'!$B$113:$N$165</definedName>
    <definedName name="_xlnm.Print_Area" localSheetId="11">'4.1'!$B$113:$N$165</definedName>
    <definedName name="_xlnm.Print_Area" localSheetId="10">'5.1'!$B$113:$N$165</definedName>
    <definedName name="_xlnm.Print_Area" localSheetId="9">'5.2'!$B$113:$N$165</definedName>
    <definedName name="_xlnm.Print_Area" localSheetId="8">'5.3'!$B$113:$N$165</definedName>
    <definedName name="_xlnm.Print_Area" localSheetId="7">'6.1'!$B$113:$N$165</definedName>
    <definedName name="_xlnm.Print_Area" localSheetId="6">'6.2'!$B$113:$N$165</definedName>
    <definedName name="_xlnm.Print_Area" localSheetId="5">'7.1'!$B$113:$N$165</definedName>
    <definedName name="_xlnm.Print_Area" localSheetId="4">'7.2'!$B$113:$N$165</definedName>
    <definedName name="_xlnm.Print_Area" localSheetId="21">Capex!$B$2:$N$36</definedName>
    <definedName name="_xlnm.Print_Area" localSheetId="2">'Whole of Council'!$B$113:$M$163</definedName>
    <definedName name="xlvar.BUDYEAR" localSheetId="0">"2021/22"</definedName>
    <definedName name="xlvar.BUDYEAR" localSheetId="1">"2021/22"</definedName>
    <definedName name="xlvar.BUDYEAR" localSheetId="22">"2021/22"</definedName>
    <definedName name="xlvar.BUDYEAR" localSheetId="20">"2021/22"</definedName>
    <definedName name="xlvar.BUDYEAR" localSheetId="19">"2021/22"</definedName>
    <definedName name="xlvar.BUDYEAR" localSheetId="3">"2021/22"</definedName>
    <definedName name="xlvar.BUDYEAR" localSheetId="18">"2021/22"</definedName>
    <definedName name="xlvar.BUDYEAR" localSheetId="17">"2021/22"</definedName>
    <definedName name="xlvar.BUDYEAR" localSheetId="16">"2021/22"</definedName>
    <definedName name="xlvar.BUDYEAR" localSheetId="15">"2021/22"</definedName>
    <definedName name="xlvar.BUDYEAR" localSheetId="14">"2021/22"</definedName>
    <definedName name="xlvar.BUDYEAR" localSheetId="13">"2021/22"</definedName>
    <definedName name="xlvar.BUDYEAR" localSheetId="12">"2021/22"</definedName>
    <definedName name="xlvar.BUDYEAR" localSheetId="11">"2021/22"</definedName>
    <definedName name="xlvar.BUDYEAR" localSheetId="10">"2021/22"</definedName>
    <definedName name="xlvar.BUDYEAR" localSheetId="9">"2021/22"</definedName>
    <definedName name="xlvar.BUDYEAR" localSheetId="8">"2021/22"</definedName>
    <definedName name="xlvar.BUDYEAR" localSheetId="7">"2021/22"</definedName>
    <definedName name="xlvar.BUDYEAR" localSheetId="6">"2021/22"</definedName>
    <definedName name="xlvar.BUDYEAR" localSheetId="5">"2021/22"</definedName>
    <definedName name="xlvar.BUDYEAR" localSheetId="4">"2021/22"</definedName>
    <definedName name="xlvar.BUDYEAR" localSheetId="21">"2021/22"</definedName>
    <definedName name="xlvar.BUDYEAR" localSheetId="2">"2021/22"</definedName>
    <definedName name="xlvar.ENTITY" localSheetId="0">"10"</definedName>
    <definedName name="xlvar.ENTITY" localSheetId="1">"10"</definedName>
    <definedName name="xlvar.ENTITY" localSheetId="22">"10"</definedName>
    <definedName name="xlvar.ENTITY" localSheetId="20">"10"</definedName>
    <definedName name="xlvar.ENTITY" localSheetId="19">"10"</definedName>
    <definedName name="xlvar.ENTITY" localSheetId="3">"10"</definedName>
    <definedName name="xlvar.ENTITY" localSheetId="18">"10"</definedName>
    <definedName name="xlvar.ENTITY" localSheetId="17">"10"</definedName>
    <definedName name="xlvar.ENTITY" localSheetId="16">"10"</definedName>
    <definedName name="xlvar.ENTITY" localSheetId="15">"10"</definedName>
    <definedName name="xlvar.ENTITY" localSheetId="14">"10"</definedName>
    <definedName name="xlvar.ENTITY" localSheetId="13">"10"</definedName>
    <definedName name="xlvar.ENTITY" localSheetId="12">"10"</definedName>
    <definedName name="xlvar.ENTITY" localSheetId="11">"10"</definedName>
    <definedName name="xlvar.ENTITY" localSheetId="10">"10"</definedName>
    <definedName name="xlvar.ENTITY" localSheetId="9">"10"</definedName>
    <definedName name="xlvar.ENTITY" localSheetId="8">"10"</definedName>
    <definedName name="xlvar.ENTITY" localSheetId="7">"10"</definedName>
    <definedName name="xlvar.ENTITY" localSheetId="6">"10"</definedName>
    <definedName name="xlvar.ENTITY" localSheetId="5">"10"</definedName>
    <definedName name="xlvar.ENTITY" localSheetId="4">"10"</definedName>
    <definedName name="xlvar.ENTITY" localSheetId="21">"10"</definedName>
    <definedName name="xlvar.ENTITY" localSheetId="2">"10"</definedName>
    <definedName name="xlvar.ENTITY.DESCR" localSheetId="0">"Wellington City Council"</definedName>
    <definedName name="xlvar.ENTITY.DESCR" localSheetId="1">"Wellington City Council"</definedName>
    <definedName name="xlvar.ENTITY.DESCR" localSheetId="22">"Wellington City Council"</definedName>
    <definedName name="xlvar.ENTITY.DESCR" localSheetId="20">"Wellington City Council"</definedName>
    <definedName name="xlvar.ENTITY.DESCR" localSheetId="19">"Wellington City Council"</definedName>
    <definedName name="xlvar.ENTITY.DESCR" localSheetId="3">"Wellington City Council"</definedName>
    <definedName name="xlvar.ENTITY.DESCR" localSheetId="18">"Wellington City Council"</definedName>
    <definedName name="xlvar.ENTITY.DESCR" localSheetId="17">"Wellington City Council"</definedName>
    <definedName name="xlvar.ENTITY.DESCR" localSheetId="16">"Wellington City Council"</definedName>
    <definedName name="xlvar.ENTITY.DESCR" localSheetId="15">"Wellington City Council"</definedName>
    <definedName name="xlvar.ENTITY.DESCR" localSheetId="14">"Wellington City Council"</definedName>
    <definedName name="xlvar.ENTITY.DESCR" localSheetId="13">"Wellington City Council"</definedName>
    <definedName name="xlvar.ENTITY.DESCR" localSheetId="12">"Wellington City Council"</definedName>
    <definedName name="xlvar.ENTITY.DESCR" localSheetId="11">"Wellington City Council"</definedName>
    <definedName name="xlvar.ENTITY.DESCR" localSheetId="10">"Wellington City Council"</definedName>
    <definedName name="xlvar.ENTITY.DESCR" localSheetId="9">"Wellington City Council"</definedName>
    <definedName name="xlvar.ENTITY.DESCR" localSheetId="8">"Wellington City Council"</definedName>
    <definedName name="xlvar.ENTITY.DESCR" localSheetId="7">"Wellington City Council"</definedName>
    <definedName name="xlvar.ENTITY.DESCR" localSheetId="6">"Wellington City Council"</definedName>
    <definedName name="xlvar.ENTITY.DESCR" localSheetId="5">"Wellington City Council"</definedName>
    <definedName name="xlvar.ENTITY.DESCR" localSheetId="4">"Wellington City Council"</definedName>
    <definedName name="xlvar.ENTITY.DESCR" localSheetId="21">"Wellington City Council"</definedName>
    <definedName name="xlvar.ENTITY.DESCR" localSheetId="2">"Wellington City Council"</definedName>
    <definedName name="xlvar.GLBUDLDG" localSheetId="0">"22GLBB08"</definedName>
    <definedName name="xlvar.GLBUDLDG" localSheetId="1">"22GLBB08"</definedName>
    <definedName name="xlvar.GLBUDLDG" localSheetId="22">"22GLBB08"</definedName>
    <definedName name="xlvar.GLBUDLDG" localSheetId="20">"22GLBB08"</definedName>
    <definedName name="xlvar.GLBUDLDG" localSheetId="19">"22GLBB08"</definedName>
    <definedName name="xlvar.GLBUDLDG" localSheetId="3">"22GLBB08"</definedName>
    <definedName name="xlvar.GLBUDLDG" localSheetId="18">"22GLBB08"</definedName>
    <definedName name="xlvar.GLBUDLDG" localSheetId="17">"22GLBB08"</definedName>
    <definedName name="xlvar.GLBUDLDG" localSheetId="16">"22GLBB08"</definedName>
    <definedName name="xlvar.GLBUDLDG" localSheetId="15">"22GLBB08"</definedName>
    <definedName name="xlvar.GLBUDLDG" localSheetId="14">"22GLBB08"</definedName>
    <definedName name="xlvar.GLBUDLDG" localSheetId="13">"22GLBB08"</definedName>
    <definedName name="xlvar.GLBUDLDG" localSheetId="12">"22GLBB08"</definedName>
    <definedName name="xlvar.GLBUDLDG" localSheetId="11">"22GLBB08"</definedName>
    <definedName name="xlvar.GLBUDLDG" localSheetId="10">"22GLBB08"</definedName>
    <definedName name="xlvar.GLBUDLDG" localSheetId="9">"22GLBB08"</definedName>
    <definedName name="xlvar.GLBUDLDG" localSheetId="8">"22GLBB08"</definedName>
    <definedName name="xlvar.GLBUDLDG" localSheetId="7">"22GLBB08"</definedName>
    <definedName name="xlvar.GLBUDLDG" localSheetId="6">"22GLBB08"</definedName>
    <definedName name="xlvar.GLBUDLDG" localSheetId="5">"22GLBB08"</definedName>
    <definedName name="xlvar.GLBUDLDG" localSheetId="4">"22GLBB08"</definedName>
    <definedName name="xlvar.GLBUDLDG" localSheetId="21">"22GLBB08"</definedName>
    <definedName name="xlvar.GLBUDLDG" localSheetId="2">"22GLBB08"</definedName>
    <definedName name="xlvar.GLCURBUD" localSheetId="0">"21GLBBUD"</definedName>
    <definedName name="xlvar.GLCURBUD" localSheetId="1">"21GLBBUD"</definedName>
    <definedName name="xlvar.GLCURBUD" localSheetId="22">"21GLBBUD"</definedName>
    <definedName name="xlvar.GLCURBUD" localSheetId="20">"21GLBBUD"</definedName>
    <definedName name="xlvar.GLCURBUD" localSheetId="19">"21GLBBUD"</definedName>
    <definedName name="xlvar.GLCURBUD" localSheetId="3">"21GLBBUD"</definedName>
    <definedName name="xlvar.GLCURBUD" localSheetId="18">"21GLBBUD"</definedName>
    <definedName name="xlvar.GLCURBUD" localSheetId="17">"21GLBBUD"</definedName>
    <definedName name="xlvar.GLCURBUD" localSheetId="16">"21GLBBUD"</definedName>
    <definedName name="xlvar.GLCURBUD" localSheetId="15">"21GLBBUD"</definedName>
    <definedName name="xlvar.GLCURBUD" localSheetId="14">"21GLBBUD"</definedName>
    <definedName name="xlvar.GLCURBUD" localSheetId="13">"21GLBBUD"</definedName>
    <definedName name="xlvar.GLCURBUD" localSheetId="12">"21GLBBUD"</definedName>
    <definedName name="xlvar.GLCURBUD" localSheetId="11">"21GLBBUD"</definedName>
    <definedName name="xlvar.GLCURBUD" localSheetId="10">"21GLBBUD"</definedName>
    <definedName name="xlvar.GLCURBUD" localSheetId="9">"21GLBBUD"</definedName>
    <definedName name="xlvar.GLCURBUD" localSheetId="8">"21GLBBUD"</definedName>
    <definedName name="xlvar.GLCURBUD" localSheetId="7">"21GLBBUD"</definedName>
    <definedName name="xlvar.GLCURBUD" localSheetId="6">"21GLBBUD"</definedName>
    <definedName name="xlvar.GLCURBUD" localSheetId="5">"21GLBBUD"</definedName>
    <definedName name="xlvar.GLCURBUD" localSheetId="4">"21GLBBUD"</definedName>
    <definedName name="xlvar.GLCURBUD" localSheetId="21">"21GLBBUD"</definedName>
    <definedName name="xlvar.GLCURBUD" localSheetId="2">"21GLBBUD"</definedName>
    <definedName name="xlvar.LTP" localSheetId="0">"LTP"</definedName>
    <definedName name="xlvar.LTP" localSheetId="1">"LTP"</definedName>
    <definedName name="xlvar.LTP" localSheetId="22">"LTP"</definedName>
    <definedName name="xlvar.LTP" localSheetId="20">"LTP"</definedName>
    <definedName name="xlvar.LTP" localSheetId="19">"LTP"</definedName>
    <definedName name="xlvar.LTP" localSheetId="3">"LTP"</definedName>
    <definedName name="xlvar.LTP" localSheetId="18">"LTP"</definedName>
    <definedName name="xlvar.LTP" localSheetId="17">"LTP"</definedName>
    <definedName name="xlvar.LTP" localSheetId="16">"LTP"</definedName>
    <definedName name="xlvar.LTP" localSheetId="15">"LTP"</definedName>
    <definedName name="xlvar.LTP" localSheetId="14">"LTP"</definedName>
    <definedName name="xlvar.LTP" localSheetId="13">"LTP"</definedName>
    <definedName name="xlvar.LTP" localSheetId="12">"LTP"</definedName>
    <definedName name="xlvar.LTP" localSheetId="11">"LTP"</definedName>
    <definedName name="xlvar.LTP" localSheetId="10">"LTP"</definedName>
    <definedName name="xlvar.LTP" localSheetId="9">"LTP"</definedName>
    <definedName name="xlvar.LTP" localSheetId="8">"LTP"</definedName>
    <definedName name="xlvar.LTP" localSheetId="7">"LTP"</definedName>
    <definedName name="xlvar.LTP" localSheetId="6">"LTP"</definedName>
    <definedName name="xlvar.LTP" localSheetId="5">"LTP"</definedName>
    <definedName name="xlvar.LTP" localSheetId="4">"LTP"</definedName>
    <definedName name="xlvar.LTP" localSheetId="21">"LTP"</definedName>
    <definedName name="xlvar.LTP" localSheetId="2">"LTP"</definedName>
    <definedName name="xlvar.LTP.DESCR" localSheetId="0">"Long Term Plan"</definedName>
    <definedName name="xlvar.LTP.DESCR" localSheetId="1">"Long Term Plan"</definedName>
    <definedName name="xlvar.LTP.DESCR" localSheetId="22">"Long Term Plan"</definedName>
    <definedName name="xlvar.LTP.DESCR" localSheetId="20">"Long Term Plan"</definedName>
    <definedName name="xlvar.LTP.DESCR" localSheetId="19">"Long Term Plan"</definedName>
    <definedName name="xlvar.LTP.DESCR" localSheetId="3">"Long Term Plan"</definedName>
    <definedName name="xlvar.LTP.DESCR" localSheetId="18">"Long Term Plan"</definedName>
    <definedName name="xlvar.LTP.DESCR" localSheetId="17">"Long Term Plan"</definedName>
    <definedName name="xlvar.LTP.DESCR" localSheetId="16">"Long Term Plan"</definedName>
    <definedName name="xlvar.LTP.DESCR" localSheetId="15">"Long Term Plan"</definedName>
    <definedName name="xlvar.LTP.DESCR" localSheetId="14">"Long Term Plan"</definedName>
    <definedName name="xlvar.LTP.DESCR" localSheetId="13">"Long Term Plan"</definedName>
    <definedName name="xlvar.LTP.DESCR" localSheetId="12">"Long Term Plan"</definedName>
    <definedName name="xlvar.LTP.DESCR" localSheetId="11">"Long Term Plan"</definedName>
    <definedName name="xlvar.LTP.DESCR" localSheetId="10">"Long Term Plan"</definedName>
    <definedName name="xlvar.LTP.DESCR" localSheetId="9">"Long Term Plan"</definedName>
    <definedName name="xlvar.LTP.DESCR" localSheetId="8">"Long Term Plan"</definedName>
    <definedName name="xlvar.LTP.DESCR" localSheetId="7">"Long Term Plan"</definedName>
    <definedName name="xlvar.LTP.DESCR" localSheetId="6">"Long Term Plan"</definedName>
    <definedName name="xlvar.LTP.DESCR" localSheetId="5">"Long Term Plan"</definedName>
    <definedName name="xlvar.LTP.DESCR" localSheetId="4">"Long Term Plan"</definedName>
    <definedName name="xlvar.LTP.DESCR" localSheetId="21">"Long Term Plan"</definedName>
    <definedName name="xlvar.LTP.DESCR" localSheetId="2">"Long Term Plan"</definedName>
    <definedName name="xlvar.OUTCOMELVL1" localSheetId="0">"%"</definedName>
    <definedName name="xlvar.OUTCOMELVL1" localSheetId="1">"WWL REGN"</definedName>
    <definedName name="xlvar.OUTCOMELVL1" localSheetId="22">"%"</definedName>
    <definedName name="xlvar.OUTCOMELVL1" localSheetId="20">"1.1"</definedName>
    <definedName name="xlvar.OUTCOMELVL1" localSheetId="19">"1.2"</definedName>
    <definedName name="xlvar.OUTCOMELVL1" localSheetId="3">"10.1"</definedName>
    <definedName name="xlvar.OUTCOMELVL1" localSheetId="18">"2.1"</definedName>
    <definedName name="xlvar.OUTCOMELVL1" localSheetId="17">"2.2"</definedName>
    <definedName name="xlvar.OUTCOMELVL1" localSheetId="16">"2.3"</definedName>
    <definedName name="xlvar.OUTCOMELVL1" localSheetId="15">"2.4"</definedName>
    <definedName name="xlvar.OUTCOMELVL1" localSheetId="14">"2.5"</definedName>
    <definedName name="xlvar.OUTCOMELVL1" localSheetId="13">"2.6"</definedName>
    <definedName name="xlvar.OUTCOMELVL1" localSheetId="12">"3.1"</definedName>
    <definedName name="xlvar.OUTCOMELVL1" localSheetId="11">"4.1"</definedName>
    <definedName name="xlvar.OUTCOMELVL1" localSheetId="10">"5.1"</definedName>
    <definedName name="xlvar.OUTCOMELVL1" localSheetId="9">"5.2"</definedName>
    <definedName name="xlvar.OUTCOMELVL1" localSheetId="8">"5.3"</definedName>
    <definedName name="xlvar.OUTCOMELVL1" localSheetId="7">"6.1"</definedName>
    <definedName name="xlvar.OUTCOMELVL1" localSheetId="6">"6.2"</definedName>
    <definedName name="xlvar.OUTCOMELVL1" localSheetId="5">"7.1"</definedName>
    <definedName name="xlvar.OUTCOMELVL1" localSheetId="4">"7.2"</definedName>
    <definedName name="xlvar.OUTCOMELVL1" localSheetId="21">"%"</definedName>
    <definedName name="xlvar.OUTCOMELVL1" localSheetId="2">"%"</definedName>
    <definedName name="xlvar.OUTCOMELVL1.DESCR" localSheetId="0">"FOR WHOLE OF COUNCIL"</definedName>
    <definedName name="xlvar.OUTCOMELVL1.DESCR" localSheetId="1">"WWL Regional"</definedName>
    <definedName name="xlvar.OUTCOMELVL1.DESCR" localSheetId="22">"FOR WHOLE OF COUNCIL"</definedName>
    <definedName name="xlvar.OUTCOMELVL1.DESCR" localSheetId="20">"Governance informati"</definedName>
    <definedName name="xlvar.OUTCOMELVL1.DESCR" localSheetId="19">"Maori and mana whenu"</definedName>
    <definedName name="xlvar.OUTCOMELVL1.DESCR" localSheetId="3">"Organisational Proje"</definedName>
    <definedName name="xlvar.OUTCOMELVL1.DESCR" localSheetId="18">"Garden benches and g"</definedName>
    <definedName name="xlvar.OUTCOMELVL1.DESCR" localSheetId="17">"Waste reduction and"</definedName>
    <definedName name="xlvar.OUTCOMELVL1.DESCR" localSheetId="16">"Water"</definedName>
    <definedName name="xlvar.OUTCOMELVL1.DESCR" localSheetId="15">"Wastewater"</definedName>
    <definedName name="xlvar.OUTCOMELVL1.DESCR" localSheetId="14">"Stormwater"</definedName>
    <definedName name="xlvar.OUTCOMELVL1.DESCR" localSheetId="13">"Conservation attract"</definedName>
    <definedName name="xlvar.OUTCOMELVL1.DESCR" localSheetId="12">"City promotions and"</definedName>
    <definedName name="xlvar.OUTCOMELVL1.DESCR" localSheetId="11">"Arts and cultural ac"</definedName>
    <definedName name="xlvar.OUTCOMELVL1.DESCR" localSheetId="10">"Recreation promotion"</definedName>
    <definedName name="xlvar.OUTCOMELVL1.DESCR" localSheetId="9">"Community participat"</definedName>
    <definedName name="xlvar.OUTCOMELVL1.DESCR" localSheetId="8">"Public health and sa"</definedName>
    <definedName name="xlvar.OUTCOMELVL1.DESCR" localSheetId="7">"Urban development, h"</definedName>
    <definedName name="xlvar.OUTCOMELVL1.DESCR" localSheetId="6">"Building and develop"</definedName>
    <definedName name="xlvar.OUTCOMELVL1.DESCR" localSheetId="5">"Transport"</definedName>
    <definedName name="xlvar.OUTCOMELVL1.DESCR" localSheetId="4">"Parking"</definedName>
    <definedName name="xlvar.OUTCOMELVL1.DESCR" localSheetId="21">"FOR WHOLE OF COUNCIL"</definedName>
    <definedName name="xlvar.OUTCOMELVL1.DESCR" localSheetId="2">"FOR WHOLE OF COUNCIL"</definedName>
    <definedName name="xlvar.OUTCOMELVL1.DESCRLONG" localSheetId="0">"%"</definedName>
    <definedName name="xlvar.OUTCOMELVL1.DESCRLONG" localSheetId="1">"WWL Regional"</definedName>
    <definedName name="xlvar.OUTCOMELVL1.DESCRLONG" localSheetId="22">"%"</definedName>
    <definedName name="xlvar.OUTCOMELVL1.DESCRLONG" localSheetId="20">"Governance information and engagement"</definedName>
    <definedName name="xlvar.OUTCOMELVL1.DESCRLONG" localSheetId="19">"Maori and mana whenua partnerships"</definedName>
    <definedName name="xlvar.OUTCOMELVL1.DESCRLONG" localSheetId="3">"Organisational Projects"</definedName>
    <definedName name="xlvar.OUTCOMELVL1.DESCRLONG" localSheetId="18">"Gardens, beaches and green open spaces"</definedName>
    <definedName name="xlvar.OUTCOMELVL1.DESCRLONG" localSheetId="17">"Waste reduction and energy conservation"</definedName>
    <definedName name="xlvar.OUTCOMELVL1.DESCRLONG" localSheetId="16">"Water"</definedName>
    <definedName name="xlvar.OUTCOMELVL1.DESCRLONG" localSheetId="15">"Wastewater"</definedName>
    <definedName name="xlvar.OUTCOMELVL1.DESCRLONG" localSheetId="14">"Stormwater"</definedName>
    <definedName name="xlvar.OUTCOMELVL1.DESCRLONG" localSheetId="13">"Conservation attractions"</definedName>
    <definedName name="xlvar.OUTCOMELVL1.DESCRLONG" localSheetId="12">"City promotions and business support"</definedName>
    <definedName name="xlvar.OUTCOMELVL1.DESCRLONG" localSheetId="11">"Arts and cultural activities"</definedName>
    <definedName name="xlvar.OUTCOMELVL1.DESCRLONG" localSheetId="10">"Recreation promotion and support"</definedName>
    <definedName name="xlvar.OUTCOMELVL1.DESCRLONG" localSheetId="9">"Community participation and support"</definedName>
    <definedName name="xlvar.OUTCOMELVL1.DESCRLONG" localSheetId="8">"Public health and safety"</definedName>
    <definedName name="xlvar.OUTCOMELVL1.DESCRLONG" localSheetId="7">"Urban development, heritage and public spaces development"</definedName>
    <definedName name="xlvar.OUTCOMELVL1.DESCRLONG" localSheetId="6">"Building and development control"</definedName>
    <definedName name="xlvar.OUTCOMELVL1.DESCRLONG" localSheetId="5">"Transport"</definedName>
    <definedName name="xlvar.OUTCOMELVL1.DESCRLONG" localSheetId="4">"Parking"</definedName>
    <definedName name="xlvar.OUTCOMELVL1.DESCRLONG" localSheetId="21">"%"</definedName>
    <definedName name="xlvar.OUTCOMELVL1.DESCRLONG" localSheetId="2">"%"</definedName>
    <definedName name="xlvar.PJBUDLDG" localSheetId="0">"22PJBB08"</definedName>
    <definedName name="xlvar.PJBUDLDG" localSheetId="1">"22PJBB08"</definedName>
    <definedName name="xlvar.PJBUDLDG" localSheetId="22">"22PJBB08"</definedName>
    <definedName name="xlvar.PJBUDLDG" localSheetId="20">"22PJBB08"</definedName>
    <definedName name="xlvar.PJBUDLDG" localSheetId="19">"22PJBB08"</definedName>
    <definedName name="xlvar.PJBUDLDG" localSheetId="3">"22PJBB08"</definedName>
    <definedName name="xlvar.PJBUDLDG" localSheetId="18">"22PJBB08"</definedName>
    <definedName name="xlvar.PJBUDLDG" localSheetId="17">"22PJBB08"</definedName>
    <definedName name="xlvar.PJBUDLDG" localSheetId="16">"22PJBB08"</definedName>
    <definedName name="xlvar.PJBUDLDG" localSheetId="15">"22PJBB08"</definedName>
    <definedName name="xlvar.PJBUDLDG" localSheetId="14">"22PJBB08"</definedName>
    <definedName name="xlvar.PJBUDLDG" localSheetId="13">"22PJBB08"</definedName>
    <definedName name="xlvar.PJBUDLDG" localSheetId="12">"22PJBB08"</definedName>
    <definedName name="xlvar.PJBUDLDG" localSheetId="11">"22PJBB08"</definedName>
    <definedName name="xlvar.PJBUDLDG" localSheetId="10">"22PJBB08"</definedName>
    <definedName name="xlvar.PJBUDLDG" localSheetId="9">"22PJBB08"</definedName>
    <definedName name="xlvar.PJBUDLDG" localSheetId="8">"22PJBB08"</definedName>
    <definedName name="xlvar.PJBUDLDG" localSheetId="7">"22PJBB08"</definedName>
    <definedName name="xlvar.PJBUDLDG" localSheetId="6">"22PJBB08"</definedName>
    <definedName name="xlvar.PJBUDLDG" localSheetId="5">"22PJBB08"</definedName>
    <definedName name="xlvar.PJBUDLDG" localSheetId="4">"22PJBB08"</definedName>
    <definedName name="xlvar.PJBUDLDG" localSheetId="21">"22PJBB08"</definedName>
    <definedName name="xlvar.PJBUDLDG" localSheetId="2">"22PJBB08"</definedName>
    <definedName name="xlvar.PJCURBUD" localSheetId="0">"21PJBUD"</definedName>
    <definedName name="xlvar.PJCURBUD" localSheetId="1">"21PJBUD"</definedName>
    <definedName name="xlvar.PJCURBUD" localSheetId="22">"21PJBUD"</definedName>
    <definedName name="xlvar.PJCURBUD" localSheetId="20">"21PJBUD"</definedName>
    <definedName name="xlvar.PJCURBUD" localSheetId="19">"21PJBUD"</definedName>
    <definedName name="xlvar.PJCURBUD" localSheetId="3">"21PJBUD"</definedName>
    <definedName name="xlvar.PJCURBUD" localSheetId="18">"21PJBUD"</definedName>
    <definedName name="xlvar.PJCURBUD" localSheetId="17">"21PJBUD"</definedName>
    <definedName name="xlvar.PJCURBUD" localSheetId="16">"21PJBUD"</definedName>
    <definedName name="xlvar.PJCURBUD" localSheetId="15">"21PJBUD"</definedName>
    <definedName name="xlvar.PJCURBUD" localSheetId="14">"21PJBUD"</definedName>
    <definedName name="xlvar.PJCURBUD" localSheetId="13">"21PJBUD"</definedName>
    <definedName name="xlvar.PJCURBUD" localSheetId="12">"21PJBUD"</definedName>
    <definedName name="xlvar.PJCURBUD" localSheetId="11">"21PJBUD"</definedName>
    <definedName name="xlvar.PJCURBUD" localSheetId="10">"21PJBUD"</definedName>
    <definedName name="xlvar.PJCURBUD" localSheetId="9">"21PJBUD"</definedName>
    <definedName name="xlvar.PJCURBUD" localSheetId="8">"21PJBUD"</definedName>
    <definedName name="xlvar.PJCURBUD" localSheetId="7">"21PJBUD"</definedName>
    <definedName name="xlvar.PJCURBUD" localSheetId="6">"21PJBUD"</definedName>
    <definedName name="xlvar.PJCURBUD" localSheetId="5">"21PJBUD"</definedName>
    <definedName name="xlvar.PJCURBUD" localSheetId="4">"21PJBUD"</definedName>
    <definedName name="xlvar.PJCURBUD" localSheetId="21">"21PJBUD"</definedName>
    <definedName name="xlvar.PJCURBUD" localSheetId="2">"21PJBUD"</definedName>
    <definedName name="xlvar.PREVWSNAME" localSheetId="0">"2019"</definedName>
    <definedName name="xlvar.PREVWSNAME" localSheetId="1">"2019"</definedName>
    <definedName name="xlvar.PREVWSNAME" localSheetId="22">"2019"</definedName>
    <definedName name="xlvar.PREVWSNAME" localSheetId="20">"2019"</definedName>
    <definedName name="xlvar.PREVWSNAME" localSheetId="19">"2019"</definedName>
    <definedName name="xlvar.PREVWSNAME" localSheetId="3">"2019"</definedName>
    <definedName name="xlvar.PREVWSNAME" localSheetId="18">"2019"</definedName>
    <definedName name="xlvar.PREVWSNAME" localSheetId="17">"2019"</definedName>
    <definedName name="xlvar.PREVWSNAME" localSheetId="16">"2019"</definedName>
    <definedName name="xlvar.PREVWSNAME" localSheetId="15">"2019"</definedName>
    <definedName name="xlvar.PREVWSNAME" localSheetId="14">"2019"</definedName>
    <definedName name="xlvar.PREVWSNAME" localSheetId="13">"2019"</definedName>
    <definedName name="xlvar.PREVWSNAME" localSheetId="12">"2019"</definedName>
    <definedName name="xlvar.PREVWSNAME" localSheetId="11">"2019"</definedName>
    <definedName name="xlvar.PREVWSNAME" localSheetId="10">"2019"</definedName>
    <definedName name="xlvar.PREVWSNAME" localSheetId="9">"2019"</definedName>
    <definedName name="xlvar.PREVWSNAME" localSheetId="8">"2019"</definedName>
    <definedName name="xlvar.PREVWSNAME" localSheetId="7">"2019"</definedName>
    <definedName name="xlvar.PREVWSNAME" localSheetId="6">"2019"</definedName>
    <definedName name="xlvar.PREVWSNAME" localSheetId="5">"2019"</definedName>
    <definedName name="xlvar.PREVWSNAME" localSheetId="4">"2019"</definedName>
    <definedName name="xlvar.PREVWSNAME" localSheetId="21">"2019"</definedName>
    <definedName name="xlvar.PREVWSNAME" localSheetId="2">"2019"</definedName>
    <definedName name="xlvar.PREVWSVERS" localSheetId="0">"10"</definedName>
    <definedName name="xlvar.PREVWSVERS" localSheetId="1">"10"</definedName>
    <definedName name="xlvar.PREVWSVERS" localSheetId="22">"10"</definedName>
    <definedName name="xlvar.PREVWSVERS" localSheetId="20">"10"</definedName>
    <definedName name="xlvar.PREVWSVERS" localSheetId="19">"10"</definedName>
    <definedName name="xlvar.PREVWSVERS" localSheetId="3">"10"</definedName>
    <definedName name="xlvar.PREVWSVERS" localSheetId="18">"10"</definedName>
    <definedName name="xlvar.PREVWSVERS" localSheetId="17">"10"</definedName>
    <definedName name="xlvar.PREVWSVERS" localSheetId="16">"10"</definedName>
    <definedName name="xlvar.PREVWSVERS" localSheetId="15">"10"</definedName>
    <definedName name="xlvar.PREVWSVERS" localSheetId="14">"10"</definedName>
    <definedName name="xlvar.PREVWSVERS" localSheetId="13">"10"</definedName>
    <definedName name="xlvar.PREVWSVERS" localSheetId="12">"10"</definedName>
    <definedName name="xlvar.PREVWSVERS" localSheetId="11">"10"</definedName>
    <definedName name="xlvar.PREVWSVERS" localSheetId="10">"10"</definedName>
    <definedName name="xlvar.PREVWSVERS" localSheetId="9">"10"</definedName>
    <definedName name="xlvar.PREVWSVERS" localSheetId="8">"10"</definedName>
    <definedName name="xlvar.PREVWSVERS" localSheetId="7">"10"</definedName>
    <definedName name="xlvar.PREVWSVERS" localSheetId="6">"10"</definedName>
    <definedName name="xlvar.PREVWSVERS" localSheetId="5">"10"</definedName>
    <definedName name="xlvar.PREVWSVERS" localSheetId="4">"10"</definedName>
    <definedName name="xlvar.PREVWSVERS" localSheetId="21">"10"</definedName>
    <definedName name="xlvar.PREVWSVERS" localSheetId="2">"10"</definedName>
    <definedName name="xlvar.WSNAME" localSheetId="0">"2022"</definedName>
    <definedName name="xlvar.WSNAME" localSheetId="1">"2022"</definedName>
    <definedName name="xlvar.WSNAME" localSheetId="22">"2022"</definedName>
    <definedName name="xlvar.WSNAME" localSheetId="20">"2022"</definedName>
    <definedName name="xlvar.WSNAME" localSheetId="19">"2022"</definedName>
    <definedName name="xlvar.WSNAME" localSheetId="3">"2022"</definedName>
    <definedName name="xlvar.WSNAME" localSheetId="18">"2022"</definedName>
    <definedName name="xlvar.WSNAME" localSheetId="17">"2022"</definedName>
    <definedName name="xlvar.WSNAME" localSheetId="16">"2022"</definedName>
    <definedName name="xlvar.WSNAME" localSheetId="15">"2022"</definedName>
    <definedName name="xlvar.WSNAME" localSheetId="14">"2022"</definedName>
    <definedName name="xlvar.WSNAME" localSheetId="13">"2022"</definedName>
    <definedName name="xlvar.WSNAME" localSheetId="12">"2022"</definedName>
    <definedName name="xlvar.WSNAME" localSheetId="11">"2022"</definedName>
    <definedName name="xlvar.WSNAME" localSheetId="10">"2022"</definedName>
    <definedName name="xlvar.WSNAME" localSheetId="9">"2022"</definedName>
    <definedName name="xlvar.WSNAME" localSheetId="8">"2022"</definedName>
    <definedName name="xlvar.WSNAME" localSheetId="7">"2022"</definedName>
    <definedName name="xlvar.WSNAME" localSheetId="6">"2022"</definedName>
    <definedName name="xlvar.WSNAME" localSheetId="5">"2022"</definedName>
    <definedName name="xlvar.WSNAME" localSheetId="4">"2022"</definedName>
    <definedName name="xlvar.WSNAME" localSheetId="21">"2022"</definedName>
    <definedName name="xlvar.WSNAME" localSheetId="2">"2022"</definedName>
    <definedName name="xlvar.WSVERS" localSheetId="0">"8"</definedName>
    <definedName name="xlvar.WSVERS" localSheetId="1">"8"</definedName>
    <definedName name="xlvar.WSVERS" localSheetId="22">"8"</definedName>
    <definedName name="xlvar.WSVERS" localSheetId="20">"8"</definedName>
    <definedName name="xlvar.WSVERS" localSheetId="19">"8"</definedName>
    <definedName name="xlvar.WSVERS" localSheetId="3">"8"</definedName>
    <definedName name="xlvar.WSVERS" localSheetId="18">"8"</definedName>
    <definedName name="xlvar.WSVERS" localSheetId="17">"8"</definedName>
    <definedName name="xlvar.WSVERS" localSheetId="16">"8"</definedName>
    <definedName name="xlvar.WSVERS" localSheetId="15">"8"</definedName>
    <definedName name="xlvar.WSVERS" localSheetId="14">"8"</definedName>
    <definedName name="xlvar.WSVERS" localSheetId="13">"8"</definedName>
    <definedName name="xlvar.WSVERS" localSheetId="12">"8"</definedName>
    <definedName name="xlvar.WSVERS" localSheetId="11">"8"</definedName>
    <definedName name="xlvar.WSVERS" localSheetId="10">"8"</definedName>
    <definedName name="xlvar.WSVERS" localSheetId="9">"8"</definedName>
    <definedName name="xlvar.WSVERS" localSheetId="8">"8"</definedName>
    <definedName name="xlvar.WSVERS" localSheetId="7">"8"</definedName>
    <definedName name="xlvar.WSVERS" localSheetId="6">"8"</definedName>
    <definedName name="xlvar.WSVERS" localSheetId="5">"8"</definedName>
    <definedName name="xlvar.WSVERS" localSheetId="4">"8"</definedName>
    <definedName name="xlvar.WSVERS" localSheetId="21">"8"</definedName>
    <definedName name="xlvar.WSVERS" localSheetId="2">"8"</definedName>
    <definedName name="zzXLOne.ORIGINALDEFNSHEET" localSheetId="0">"XLONE - FIS STATEMENT.XLSXDesign"</definedName>
    <definedName name="zzXLOne.ORIGINALDEFNSHEET" localSheetId="1">"XLONE - FIS STATEMENT BY OUTCOME.XLSXDesign"</definedName>
    <definedName name="zzXLOne.ORIGINALDEFNSHEET" localSheetId="22">"XLONE - FIS CAPEX.XLSXDesign"</definedName>
    <definedName name="zzXLOne.ORIGINALDEFNSHEET" localSheetId="20">"XLONE - FIS STATEMENT BY OUTCOME.XLSXDesign"</definedName>
    <definedName name="zzXLOne.ORIGINALDEFNSHEET" localSheetId="19">"XLONE - FIS STATEMENT BY OUTCOME.XLSXDesign"</definedName>
    <definedName name="zzXLOne.ORIGINALDEFNSHEET" localSheetId="3">"XLONE - FIS STATEMENT BY OUTCOME.XLSXDesign"</definedName>
    <definedName name="zzXLOne.ORIGINALDEFNSHEET" localSheetId="18">"XLONE - FIS STATEMENT BY OUTCOME.XLSXDesign"</definedName>
    <definedName name="zzXLOne.ORIGINALDEFNSHEET" localSheetId="17">"XLONE - FIS STATEMENT BY OUTCOME.XLSXDesign"</definedName>
    <definedName name="zzXLOne.ORIGINALDEFNSHEET" localSheetId="16">"XLONE - FIS STATEMENT BY OUTCOME.XLSXDesign"</definedName>
    <definedName name="zzXLOne.ORIGINALDEFNSHEET" localSheetId="15">"XLONE - FIS STATEMENT BY OUTCOME.XLSXDesign"</definedName>
    <definedName name="zzXLOne.ORIGINALDEFNSHEET" localSheetId="14">"XLONE - FIS STATEMENT BY OUTCOME.XLSXDesign"</definedName>
    <definedName name="zzXLOne.ORIGINALDEFNSHEET" localSheetId="13">"XLONE - FIS STATEMENT BY OUTCOME.XLSXDesign"</definedName>
    <definedName name="zzXLOne.ORIGINALDEFNSHEET" localSheetId="12">"XLONE - FIS STATEMENT BY OUTCOME.XLSXDesign"</definedName>
    <definedName name="zzXLOne.ORIGINALDEFNSHEET" localSheetId="11">"XLONE - FIS STATEMENT BY OUTCOME.XLSXDesign"</definedName>
    <definedName name="zzXLOne.ORIGINALDEFNSHEET" localSheetId="10">"XLONE - FIS STATEMENT BY OUTCOME.XLSXDesign"</definedName>
    <definedName name="zzXLOne.ORIGINALDEFNSHEET" localSheetId="9">"XLONE - FIS STATEMENT BY OUTCOME.XLSXDesign"</definedName>
    <definedName name="zzXLOne.ORIGINALDEFNSHEET" localSheetId="8">"XLONE - FIS STATEMENT BY OUTCOME.XLSXDesign"</definedName>
    <definedName name="zzXLOne.ORIGINALDEFNSHEET" localSheetId="7">"XLONE - FIS STATEMENT BY OUTCOME.XLSXDesign"</definedName>
    <definedName name="zzXLOne.ORIGINALDEFNSHEET" localSheetId="6">"XLONE - FIS STATEMENT BY OUTCOME.XLSXDesign"</definedName>
    <definedName name="zzXLOne.ORIGINALDEFNSHEET" localSheetId="5">"XLONE - FIS STATEMENT BY OUTCOME.XLSXDesign"</definedName>
    <definedName name="zzXLOne.ORIGINALDEFNSHEET" localSheetId="4">"XLONE - FIS STATEMENT BY OUTCOME.XLSXDesign"</definedName>
    <definedName name="zzXLOne.ORIGINALDEFNSHEET" localSheetId="21">"XLONE - FIS CAPEX.XLSXDesign"</definedName>
    <definedName name="zzXLOne.ORIGINALDEFNSHEET" localSheetId="2">"XLONE - FIS STATEMENT.XLSXDesign"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1" i="1128" l="1"/>
  <c r="R127" i="1175" l="1"/>
  <c r="P127" i="1175"/>
  <c r="M127" i="1175"/>
  <c r="J127" i="1175"/>
  <c r="T125" i="1175"/>
  <c r="T127" i="1175" s="1"/>
  <c r="S125" i="1175"/>
  <c r="R125" i="1175"/>
  <c r="Q125" i="1175"/>
  <c r="P125" i="1175"/>
  <c r="O125" i="1175"/>
  <c r="N125" i="1175"/>
  <c r="M125" i="1175"/>
  <c r="L125" i="1175"/>
  <c r="L127" i="1175" s="1"/>
  <c r="J125" i="1175"/>
  <c r="I125" i="1175"/>
  <c r="K125" i="1175" s="1"/>
  <c r="H125" i="1175"/>
  <c r="T124" i="1175"/>
  <c r="S124" i="1175"/>
  <c r="R124" i="1175"/>
  <c r="Q124" i="1175"/>
  <c r="Q127" i="1175" s="1"/>
  <c r="P124" i="1175"/>
  <c r="O124" i="1175"/>
  <c r="N124" i="1175"/>
  <c r="M124" i="1175"/>
  <c r="L124" i="1175"/>
  <c r="J124" i="1175"/>
  <c r="I124" i="1175"/>
  <c r="H124" i="1175"/>
  <c r="T123" i="1175"/>
  <c r="S123" i="1175"/>
  <c r="S127" i="1175" s="1"/>
  <c r="R123" i="1175"/>
  <c r="Q123" i="1175"/>
  <c r="P123" i="1175"/>
  <c r="O123" i="1175"/>
  <c r="O127" i="1175" s="1"/>
  <c r="N123" i="1175"/>
  <c r="M123" i="1175"/>
  <c r="L123" i="1175"/>
  <c r="K123" i="1175"/>
  <c r="J123" i="1175"/>
  <c r="I123" i="1175"/>
  <c r="H123" i="1175"/>
  <c r="T119" i="1175"/>
  <c r="S119" i="1175"/>
  <c r="R119" i="1175"/>
  <c r="R130" i="1175" s="1"/>
  <c r="Q119" i="1175"/>
  <c r="Q130" i="1175" s="1"/>
  <c r="P119" i="1175"/>
  <c r="P130" i="1175" s="1"/>
  <c r="O119" i="1175"/>
  <c r="N119" i="1175"/>
  <c r="M119" i="1175"/>
  <c r="M130" i="1175" s="1"/>
  <c r="L119" i="1175"/>
  <c r="J119" i="1175"/>
  <c r="J130" i="1175" s="1"/>
  <c r="I119" i="1175"/>
  <c r="H115" i="1175"/>
  <c r="H114" i="1175"/>
  <c r="H113" i="1175"/>
  <c r="T109" i="1175"/>
  <c r="S109" i="1175"/>
  <c r="R109" i="1175"/>
  <c r="Q109" i="1175"/>
  <c r="P109" i="1175"/>
  <c r="O109" i="1175"/>
  <c r="N109" i="1175"/>
  <c r="M109" i="1175"/>
  <c r="L109" i="1175"/>
  <c r="J109" i="1175"/>
  <c r="I109" i="1175"/>
  <c r="L96" i="1175"/>
  <c r="M96" i="1175" s="1"/>
  <c r="N96" i="1175" s="1"/>
  <c r="O96" i="1175" s="1"/>
  <c r="P96" i="1175" s="1"/>
  <c r="Q96" i="1175" s="1"/>
  <c r="R96" i="1175" s="1"/>
  <c r="S96" i="1175" s="1"/>
  <c r="T96" i="1175" s="1"/>
  <c r="J96" i="1175"/>
  <c r="I96" i="1175"/>
  <c r="L94" i="1175"/>
  <c r="M94" i="1175" s="1"/>
  <c r="N94" i="1175" s="1"/>
  <c r="O94" i="1175" s="1"/>
  <c r="P94" i="1175" s="1"/>
  <c r="Q94" i="1175" s="1"/>
  <c r="R94" i="1175" s="1"/>
  <c r="S94" i="1175" s="1"/>
  <c r="T94" i="1175" s="1"/>
  <c r="I94" i="1175"/>
  <c r="H94" i="1175"/>
  <c r="I95" i="1175" s="1"/>
  <c r="L93" i="1175"/>
  <c r="M469" i="1176"/>
  <c r="H469" i="1176"/>
  <c r="N467" i="1176"/>
  <c r="M467" i="1176"/>
  <c r="L467" i="1176"/>
  <c r="K467" i="1176"/>
  <c r="J467" i="1176"/>
  <c r="I467" i="1176"/>
  <c r="H467" i="1176"/>
  <c r="G467" i="1176"/>
  <c r="F467" i="1176"/>
  <c r="D467" i="1176"/>
  <c r="E467" i="1176" s="1"/>
  <c r="B467" i="1176"/>
  <c r="N466" i="1176"/>
  <c r="M466" i="1176"/>
  <c r="L466" i="1176"/>
  <c r="L469" i="1176" s="1"/>
  <c r="K466" i="1176"/>
  <c r="J466" i="1176"/>
  <c r="I466" i="1176"/>
  <c r="H466" i="1176"/>
  <c r="G466" i="1176"/>
  <c r="F466" i="1176"/>
  <c r="D466" i="1176"/>
  <c r="B466" i="1176"/>
  <c r="N465" i="1176"/>
  <c r="N469" i="1176" s="1"/>
  <c r="M465" i="1176"/>
  <c r="L465" i="1176"/>
  <c r="K465" i="1176"/>
  <c r="K469" i="1176" s="1"/>
  <c r="J465" i="1176"/>
  <c r="J469" i="1176" s="1"/>
  <c r="I465" i="1176"/>
  <c r="I469" i="1176" s="1"/>
  <c r="H465" i="1176"/>
  <c r="G465" i="1176"/>
  <c r="F465" i="1176"/>
  <c r="F469" i="1176" s="1"/>
  <c r="D465" i="1176"/>
  <c r="B465" i="1176"/>
  <c r="N461" i="1176"/>
  <c r="M461" i="1176"/>
  <c r="L461" i="1176"/>
  <c r="K461" i="1176"/>
  <c r="J461" i="1176"/>
  <c r="I461" i="1176"/>
  <c r="H461" i="1176"/>
  <c r="G461" i="1176"/>
  <c r="F461" i="1176"/>
  <c r="D461" i="1176"/>
  <c r="B457" i="1176"/>
  <c r="B456" i="1176"/>
  <c r="B455" i="1176"/>
  <c r="N451" i="1176"/>
  <c r="M451" i="1176"/>
  <c r="L451" i="1176"/>
  <c r="K451" i="1176"/>
  <c r="J451" i="1176"/>
  <c r="I451" i="1176"/>
  <c r="H451" i="1176"/>
  <c r="G451" i="1176"/>
  <c r="F451" i="1176"/>
  <c r="D451" i="1176"/>
  <c r="L442" i="1176"/>
  <c r="I442" i="1176"/>
  <c r="D442" i="1176"/>
  <c r="N440" i="1176"/>
  <c r="M440" i="1176"/>
  <c r="L440" i="1176"/>
  <c r="K440" i="1176"/>
  <c r="J440" i="1176"/>
  <c r="I440" i="1176"/>
  <c r="H440" i="1176"/>
  <c r="G440" i="1176"/>
  <c r="F440" i="1176"/>
  <c r="D440" i="1176"/>
  <c r="E440" i="1176"/>
  <c r="B440" i="1176"/>
  <c r="N439" i="1176"/>
  <c r="M439" i="1176"/>
  <c r="L439" i="1176"/>
  <c r="K439" i="1176"/>
  <c r="J439" i="1176"/>
  <c r="I439" i="1176"/>
  <c r="H439" i="1176"/>
  <c r="H442" i="1176" s="1"/>
  <c r="G439" i="1176"/>
  <c r="F439" i="1176"/>
  <c r="E439" i="1176"/>
  <c r="D439" i="1176"/>
  <c r="B439" i="1176"/>
  <c r="N438" i="1176"/>
  <c r="N442" i="1176" s="1"/>
  <c r="M438" i="1176"/>
  <c r="M442" i="1176" s="1"/>
  <c r="L438" i="1176"/>
  <c r="K438" i="1176"/>
  <c r="J438" i="1176"/>
  <c r="J442" i="1176" s="1"/>
  <c r="I438" i="1176"/>
  <c r="H438" i="1176"/>
  <c r="G438" i="1176"/>
  <c r="G442" i="1176" s="1"/>
  <c r="F438" i="1176"/>
  <c r="F442" i="1176" s="1"/>
  <c r="E438" i="1176"/>
  <c r="D438" i="1176"/>
  <c r="B438" i="1176"/>
  <c r="N434" i="1176"/>
  <c r="M434" i="1176"/>
  <c r="L434" i="1176"/>
  <c r="K434" i="1176"/>
  <c r="J434" i="1176"/>
  <c r="I434" i="1176"/>
  <c r="H434" i="1176"/>
  <c r="G434" i="1176"/>
  <c r="F434" i="1176"/>
  <c r="D434" i="1176"/>
  <c r="B430" i="1176"/>
  <c r="B429" i="1176"/>
  <c r="B428" i="1176"/>
  <c r="N424" i="1176"/>
  <c r="M424" i="1176"/>
  <c r="L424" i="1176"/>
  <c r="K424" i="1176"/>
  <c r="J424" i="1176"/>
  <c r="I424" i="1176"/>
  <c r="H424" i="1176"/>
  <c r="G424" i="1176"/>
  <c r="F424" i="1176"/>
  <c r="D424" i="1176"/>
  <c r="M415" i="1176"/>
  <c r="K415" i="1176"/>
  <c r="H415" i="1176"/>
  <c r="N413" i="1176"/>
  <c r="M413" i="1176"/>
  <c r="L413" i="1176"/>
  <c r="K413" i="1176"/>
  <c r="J413" i="1176"/>
  <c r="I413" i="1176"/>
  <c r="H413" i="1176"/>
  <c r="G413" i="1176"/>
  <c r="F413" i="1176"/>
  <c r="D413" i="1176"/>
  <c r="E413" i="1176" s="1"/>
  <c r="B413" i="1176"/>
  <c r="N412" i="1176"/>
  <c r="M412" i="1176"/>
  <c r="L412" i="1176"/>
  <c r="L415" i="1176" s="1"/>
  <c r="K412" i="1176"/>
  <c r="J412" i="1176"/>
  <c r="I412" i="1176"/>
  <c r="H412" i="1176"/>
  <c r="G412" i="1176"/>
  <c r="F412" i="1176"/>
  <c r="D412" i="1176"/>
  <c r="B412" i="1176"/>
  <c r="N411" i="1176"/>
  <c r="M411" i="1176"/>
  <c r="L411" i="1176"/>
  <c r="K411" i="1176"/>
  <c r="J411" i="1176"/>
  <c r="J415" i="1176" s="1"/>
  <c r="I411" i="1176"/>
  <c r="I415" i="1176" s="1"/>
  <c r="H411" i="1176"/>
  <c r="G411" i="1176"/>
  <c r="F411" i="1176"/>
  <c r="D411" i="1176"/>
  <c r="B411" i="1176"/>
  <c r="N407" i="1176"/>
  <c r="M407" i="1176"/>
  <c r="L407" i="1176"/>
  <c r="K407" i="1176"/>
  <c r="J407" i="1176"/>
  <c r="I407" i="1176"/>
  <c r="H407" i="1176"/>
  <c r="G407" i="1176"/>
  <c r="F407" i="1176"/>
  <c r="D407" i="1176"/>
  <c r="B403" i="1176"/>
  <c r="B402" i="1176"/>
  <c r="B401" i="1176"/>
  <c r="N397" i="1176"/>
  <c r="M397" i="1176"/>
  <c r="L397" i="1176"/>
  <c r="K397" i="1176"/>
  <c r="J397" i="1176"/>
  <c r="I397" i="1176"/>
  <c r="H397" i="1176"/>
  <c r="G397" i="1176"/>
  <c r="F397" i="1176"/>
  <c r="D397" i="1176"/>
  <c r="L388" i="1176"/>
  <c r="I388" i="1176"/>
  <c r="D388" i="1176"/>
  <c r="N386" i="1176"/>
  <c r="M386" i="1176"/>
  <c r="L386" i="1176"/>
  <c r="K386" i="1176"/>
  <c r="J386" i="1176"/>
  <c r="I386" i="1176"/>
  <c r="H386" i="1176"/>
  <c r="G386" i="1176"/>
  <c r="F386" i="1176"/>
  <c r="E386" i="1176"/>
  <c r="D386" i="1176"/>
  <c r="B386" i="1176"/>
  <c r="N385" i="1176"/>
  <c r="M385" i="1176"/>
  <c r="L385" i="1176"/>
  <c r="K385" i="1176"/>
  <c r="J385" i="1176"/>
  <c r="I385" i="1176"/>
  <c r="H385" i="1176"/>
  <c r="H388" i="1176" s="1"/>
  <c r="G385" i="1176"/>
  <c r="F385" i="1176"/>
  <c r="E385" i="1176"/>
  <c r="D385" i="1176"/>
  <c r="B385" i="1176"/>
  <c r="N384" i="1176"/>
  <c r="N388" i="1176" s="1"/>
  <c r="M384" i="1176"/>
  <c r="L384" i="1176"/>
  <c r="K384" i="1176"/>
  <c r="K388" i="1176" s="1"/>
  <c r="J384" i="1176"/>
  <c r="I384" i="1176"/>
  <c r="H384" i="1176"/>
  <c r="G384" i="1176"/>
  <c r="G388" i="1176" s="1"/>
  <c r="F384" i="1176"/>
  <c r="F388" i="1176" s="1"/>
  <c r="E384" i="1176"/>
  <c r="D384" i="1176"/>
  <c r="B384" i="1176"/>
  <c r="N380" i="1176"/>
  <c r="M380" i="1176"/>
  <c r="L380" i="1176"/>
  <c r="K380" i="1176"/>
  <c r="J380" i="1176"/>
  <c r="I380" i="1176"/>
  <c r="H380" i="1176"/>
  <c r="G380" i="1176"/>
  <c r="F380" i="1176"/>
  <c r="D380" i="1176"/>
  <c r="B376" i="1176"/>
  <c r="B375" i="1176"/>
  <c r="B374" i="1176"/>
  <c r="N370" i="1176"/>
  <c r="M370" i="1176"/>
  <c r="L370" i="1176"/>
  <c r="K370" i="1176"/>
  <c r="J370" i="1176"/>
  <c r="I370" i="1176"/>
  <c r="H370" i="1176"/>
  <c r="G370" i="1176"/>
  <c r="F370" i="1176"/>
  <c r="D370" i="1176"/>
  <c r="M361" i="1176"/>
  <c r="K361" i="1176"/>
  <c r="H361" i="1176"/>
  <c r="N359" i="1176"/>
  <c r="M359" i="1176"/>
  <c r="L359" i="1176"/>
  <c r="K359" i="1176"/>
  <c r="J359" i="1176"/>
  <c r="I359" i="1176"/>
  <c r="H359" i="1176"/>
  <c r="G359" i="1176"/>
  <c r="F359" i="1176"/>
  <c r="D359" i="1176"/>
  <c r="E359" i="1176" s="1"/>
  <c r="B359" i="1176"/>
  <c r="N358" i="1176"/>
  <c r="M358" i="1176"/>
  <c r="L358" i="1176"/>
  <c r="L361" i="1176" s="1"/>
  <c r="K358" i="1176"/>
  <c r="J358" i="1176"/>
  <c r="I358" i="1176"/>
  <c r="H358" i="1176"/>
  <c r="G358" i="1176"/>
  <c r="F358" i="1176"/>
  <c r="D358" i="1176"/>
  <c r="B358" i="1176"/>
  <c r="N357" i="1176"/>
  <c r="M357" i="1176"/>
  <c r="L357" i="1176"/>
  <c r="K357" i="1176"/>
  <c r="J357" i="1176"/>
  <c r="J361" i="1176" s="1"/>
  <c r="I357" i="1176"/>
  <c r="I361" i="1176" s="1"/>
  <c r="H357" i="1176"/>
  <c r="G357" i="1176"/>
  <c r="G361" i="1176" s="1"/>
  <c r="F357" i="1176"/>
  <c r="D357" i="1176"/>
  <c r="E357" i="1176"/>
  <c r="B357" i="1176"/>
  <c r="N353" i="1176"/>
  <c r="M353" i="1176"/>
  <c r="L353" i="1176"/>
  <c r="K353" i="1176"/>
  <c r="J353" i="1176"/>
  <c r="I353" i="1176"/>
  <c r="H353" i="1176"/>
  <c r="G353" i="1176"/>
  <c r="F353" i="1176"/>
  <c r="D353" i="1176"/>
  <c r="B349" i="1176"/>
  <c r="B348" i="1176"/>
  <c r="B347" i="1176"/>
  <c r="N343" i="1176"/>
  <c r="M343" i="1176"/>
  <c r="L343" i="1176"/>
  <c r="K343" i="1176"/>
  <c r="J343" i="1176"/>
  <c r="I343" i="1176"/>
  <c r="H343" i="1176"/>
  <c r="G343" i="1176"/>
  <c r="F343" i="1176"/>
  <c r="D343" i="1176"/>
  <c r="L334" i="1176"/>
  <c r="I334" i="1176"/>
  <c r="D334" i="1176"/>
  <c r="N332" i="1176"/>
  <c r="M332" i="1176"/>
  <c r="L332" i="1176"/>
  <c r="K332" i="1176"/>
  <c r="J332" i="1176"/>
  <c r="I332" i="1176"/>
  <c r="H332" i="1176"/>
  <c r="G332" i="1176"/>
  <c r="F332" i="1176"/>
  <c r="D332" i="1176"/>
  <c r="E332" i="1176"/>
  <c r="B332" i="1176"/>
  <c r="N331" i="1176"/>
  <c r="M331" i="1176"/>
  <c r="L331" i="1176"/>
  <c r="K331" i="1176"/>
  <c r="J331" i="1176"/>
  <c r="I331" i="1176"/>
  <c r="H331" i="1176"/>
  <c r="H334" i="1176" s="1"/>
  <c r="G331" i="1176"/>
  <c r="F331" i="1176"/>
  <c r="E331" i="1176"/>
  <c r="D331" i="1176"/>
  <c r="B331" i="1176"/>
  <c r="N330" i="1176"/>
  <c r="N334" i="1176" s="1"/>
  <c r="M330" i="1176"/>
  <c r="M334" i="1176" s="1"/>
  <c r="L330" i="1176"/>
  <c r="K330" i="1176"/>
  <c r="J330" i="1176"/>
  <c r="I330" i="1176"/>
  <c r="H330" i="1176"/>
  <c r="G330" i="1176"/>
  <c r="G334" i="1176" s="1"/>
  <c r="F330" i="1176"/>
  <c r="F334" i="1176" s="1"/>
  <c r="E330" i="1176"/>
  <c r="D330" i="1176"/>
  <c r="B330" i="1176"/>
  <c r="N326" i="1176"/>
  <c r="M326" i="1176"/>
  <c r="L326" i="1176"/>
  <c r="K326" i="1176"/>
  <c r="J326" i="1176"/>
  <c r="I326" i="1176"/>
  <c r="H326" i="1176"/>
  <c r="G326" i="1176"/>
  <c r="F326" i="1176"/>
  <c r="D326" i="1176"/>
  <c r="B322" i="1176"/>
  <c r="B321" i="1176"/>
  <c r="B320" i="1176"/>
  <c r="N316" i="1176"/>
  <c r="M316" i="1176"/>
  <c r="L316" i="1176"/>
  <c r="K316" i="1176"/>
  <c r="J316" i="1176"/>
  <c r="I316" i="1176"/>
  <c r="H316" i="1176"/>
  <c r="G316" i="1176"/>
  <c r="F316" i="1176"/>
  <c r="D316" i="1176"/>
  <c r="M307" i="1176"/>
  <c r="K307" i="1176"/>
  <c r="H307" i="1176"/>
  <c r="N305" i="1176"/>
  <c r="M305" i="1176"/>
  <c r="L305" i="1176"/>
  <c r="K305" i="1176"/>
  <c r="J305" i="1176"/>
  <c r="I305" i="1176"/>
  <c r="H305" i="1176"/>
  <c r="G305" i="1176"/>
  <c r="F305" i="1176"/>
  <c r="D305" i="1176"/>
  <c r="E305" i="1176" s="1"/>
  <c r="B305" i="1176"/>
  <c r="N304" i="1176"/>
  <c r="M304" i="1176"/>
  <c r="L304" i="1176"/>
  <c r="L307" i="1176" s="1"/>
  <c r="K304" i="1176"/>
  <c r="J304" i="1176"/>
  <c r="I304" i="1176"/>
  <c r="H304" i="1176"/>
  <c r="G304" i="1176"/>
  <c r="F304" i="1176"/>
  <c r="D304" i="1176"/>
  <c r="B304" i="1176"/>
  <c r="N303" i="1176"/>
  <c r="N307" i="1176" s="1"/>
  <c r="M303" i="1176"/>
  <c r="L303" i="1176"/>
  <c r="K303" i="1176"/>
  <c r="J303" i="1176"/>
  <c r="J307" i="1176" s="1"/>
  <c r="I303" i="1176"/>
  <c r="I307" i="1176" s="1"/>
  <c r="H303" i="1176"/>
  <c r="G303" i="1176"/>
  <c r="G307" i="1176" s="1"/>
  <c r="F303" i="1176"/>
  <c r="F307" i="1176" s="1"/>
  <c r="D303" i="1176"/>
  <c r="E303" i="1176"/>
  <c r="B303" i="1176"/>
  <c r="N299" i="1176"/>
  <c r="M299" i="1176"/>
  <c r="L299" i="1176"/>
  <c r="K299" i="1176"/>
  <c r="J299" i="1176"/>
  <c r="I299" i="1176"/>
  <c r="H299" i="1176"/>
  <c r="G299" i="1176"/>
  <c r="F299" i="1176"/>
  <c r="D299" i="1176"/>
  <c r="B295" i="1176"/>
  <c r="B294" i="1176"/>
  <c r="B293" i="1176"/>
  <c r="N289" i="1176"/>
  <c r="M289" i="1176"/>
  <c r="L289" i="1176"/>
  <c r="K289" i="1176"/>
  <c r="J289" i="1176"/>
  <c r="I289" i="1176"/>
  <c r="H289" i="1176"/>
  <c r="G289" i="1176"/>
  <c r="F289" i="1176"/>
  <c r="D289" i="1176"/>
  <c r="L280" i="1176"/>
  <c r="I280" i="1176"/>
  <c r="D280" i="1176"/>
  <c r="N278" i="1176"/>
  <c r="M278" i="1176"/>
  <c r="L278" i="1176"/>
  <c r="K278" i="1176"/>
  <c r="J278" i="1176"/>
  <c r="I278" i="1176"/>
  <c r="H278" i="1176"/>
  <c r="G278" i="1176"/>
  <c r="F278" i="1176"/>
  <c r="D278" i="1176"/>
  <c r="E278" i="1176"/>
  <c r="B278" i="1176"/>
  <c r="N277" i="1176"/>
  <c r="M277" i="1176"/>
  <c r="L277" i="1176"/>
  <c r="K277" i="1176"/>
  <c r="J277" i="1176"/>
  <c r="I277" i="1176"/>
  <c r="H277" i="1176"/>
  <c r="H280" i="1176" s="1"/>
  <c r="G277" i="1176"/>
  <c r="F277" i="1176"/>
  <c r="E277" i="1176"/>
  <c r="D277" i="1176"/>
  <c r="B277" i="1176"/>
  <c r="N276" i="1176"/>
  <c r="N280" i="1176" s="1"/>
  <c r="M276" i="1176"/>
  <c r="M280" i="1176" s="1"/>
  <c r="L276" i="1176"/>
  <c r="K276" i="1176"/>
  <c r="K280" i="1176" s="1"/>
  <c r="J276" i="1176"/>
  <c r="I276" i="1176"/>
  <c r="H276" i="1176"/>
  <c r="G276" i="1176"/>
  <c r="G280" i="1176" s="1"/>
  <c r="F276" i="1176"/>
  <c r="F280" i="1176" s="1"/>
  <c r="E276" i="1176"/>
  <c r="D276" i="1176"/>
  <c r="B276" i="1176"/>
  <c r="N272" i="1176"/>
  <c r="M272" i="1176"/>
  <c r="L272" i="1176"/>
  <c r="K272" i="1176"/>
  <c r="J272" i="1176"/>
  <c r="I272" i="1176"/>
  <c r="H272" i="1176"/>
  <c r="G272" i="1176"/>
  <c r="F272" i="1176"/>
  <c r="D272" i="1176"/>
  <c r="B268" i="1176"/>
  <c r="B267" i="1176"/>
  <c r="B266" i="1176"/>
  <c r="N262" i="1176"/>
  <c r="M262" i="1176"/>
  <c r="L262" i="1176"/>
  <c r="K262" i="1176"/>
  <c r="J262" i="1176"/>
  <c r="I262" i="1176"/>
  <c r="H262" i="1176"/>
  <c r="G262" i="1176"/>
  <c r="F262" i="1176"/>
  <c r="D262" i="1176"/>
  <c r="M253" i="1176"/>
  <c r="K253" i="1176"/>
  <c r="H253" i="1176"/>
  <c r="N251" i="1176"/>
  <c r="M251" i="1176"/>
  <c r="L251" i="1176"/>
  <c r="K251" i="1176"/>
  <c r="J251" i="1176"/>
  <c r="I251" i="1176"/>
  <c r="H251" i="1176"/>
  <c r="G251" i="1176"/>
  <c r="F251" i="1176"/>
  <c r="D251" i="1176"/>
  <c r="E251" i="1176" s="1"/>
  <c r="B251" i="1176"/>
  <c r="N250" i="1176"/>
  <c r="M250" i="1176"/>
  <c r="L250" i="1176"/>
  <c r="L253" i="1176" s="1"/>
  <c r="K250" i="1176"/>
  <c r="J250" i="1176"/>
  <c r="I250" i="1176"/>
  <c r="H250" i="1176"/>
  <c r="G250" i="1176"/>
  <c r="F250" i="1176"/>
  <c r="D250" i="1176"/>
  <c r="B250" i="1176"/>
  <c r="N249" i="1176"/>
  <c r="N253" i="1176" s="1"/>
  <c r="M249" i="1176"/>
  <c r="L249" i="1176"/>
  <c r="K249" i="1176"/>
  <c r="J249" i="1176"/>
  <c r="J253" i="1176" s="1"/>
  <c r="I249" i="1176"/>
  <c r="I253" i="1176" s="1"/>
  <c r="H249" i="1176"/>
  <c r="G249" i="1176"/>
  <c r="G253" i="1176" s="1"/>
  <c r="F249" i="1176"/>
  <c r="F253" i="1176" s="1"/>
  <c r="D249" i="1176"/>
  <c r="E249" i="1176"/>
  <c r="B249" i="1176"/>
  <c r="N245" i="1176"/>
  <c r="M245" i="1176"/>
  <c r="L245" i="1176"/>
  <c r="K245" i="1176"/>
  <c r="J245" i="1176"/>
  <c r="I245" i="1176"/>
  <c r="H245" i="1176"/>
  <c r="G245" i="1176"/>
  <c r="F245" i="1176"/>
  <c r="D245" i="1176"/>
  <c r="B241" i="1176"/>
  <c r="B240" i="1176"/>
  <c r="B239" i="1176"/>
  <c r="N235" i="1176"/>
  <c r="M235" i="1176"/>
  <c r="L235" i="1176"/>
  <c r="K235" i="1176"/>
  <c r="J235" i="1176"/>
  <c r="I235" i="1176"/>
  <c r="H235" i="1176"/>
  <c r="G235" i="1176"/>
  <c r="F235" i="1176"/>
  <c r="D235" i="1176"/>
  <c r="L226" i="1176"/>
  <c r="I226" i="1176"/>
  <c r="D226" i="1176"/>
  <c r="N224" i="1176"/>
  <c r="M224" i="1176"/>
  <c r="L224" i="1176"/>
  <c r="K224" i="1176"/>
  <c r="J224" i="1176"/>
  <c r="I224" i="1176"/>
  <c r="H224" i="1176"/>
  <c r="G224" i="1176"/>
  <c r="F224" i="1176"/>
  <c r="D224" i="1176"/>
  <c r="E224" i="1176"/>
  <c r="B224" i="1176"/>
  <c r="N223" i="1176"/>
  <c r="M223" i="1176"/>
  <c r="L223" i="1176"/>
  <c r="K223" i="1176"/>
  <c r="J223" i="1176"/>
  <c r="I223" i="1176"/>
  <c r="H223" i="1176"/>
  <c r="H226" i="1176" s="1"/>
  <c r="G223" i="1176"/>
  <c r="F223" i="1176"/>
  <c r="E223" i="1176"/>
  <c r="D223" i="1176"/>
  <c r="B223" i="1176"/>
  <c r="N222" i="1176"/>
  <c r="N226" i="1176" s="1"/>
  <c r="M222" i="1176"/>
  <c r="M226" i="1176" s="1"/>
  <c r="L222" i="1176"/>
  <c r="K222" i="1176"/>
  <c r="K226" i="1176" s="1"/>
  <c r="J222" i="1176"/>
  <c r="I222" i="1176"/>
  <c r="H222" i="1176"/>
  <c r="G222" i="1176"/>
  <c r="G226" i="1176" s="1"/>
  <c r="F222" i="1176"/>
  <c r="F226" i="1176" s="1"/>
  <c r="E222" i="1176"/>
  <c r="D222" i="1176"/>
  <c r="B222" i="1176"/>
  <c r="N218" i="1176"/>
  <c r="M218" i="1176"/>
  <c r="L218" i="1176"/>
  <c r="K218" i="1176"/>
  <c r="J218" i="1176"/>
  <c r="I218" i="1176"/>
  <c r="H218" i="1176"/>
  <c r="G218" i="1176"/>
  <c r="F218" i="1176"/>
  <c r="D218" i="1176"/>
  <c r="B214" i="1176"/>
  <c r="B213" i="1176"/>
  <c r="B212" i="1176"/>
  <c r="N208" i="1176"/>
  <c r="M208" i="1176"/>
  <c r="L208" i="1176"/>
  <c r="K208" i="1176"/>
  <c r="J208" i="1176"/>
  <c r="I208" i="1176"/>
  <c r="H208" i="1176"/>
  <c r="G208" i="1176"/>
  <c r="F208" i="1176"/>
  <c r="D208" i="1176"/>
  <c r="M199" i="1176"/>
  <c r="J199" i="1176"/>
  <c r="H199" i="1176"/>
  <c r="N197" i="1176"/>
  <c r="M197" i="1176"/>
  <c r="L197" i="1176"/>
  <c r="K197" i="1176"/>
  <c r="J197" i="1176"/>
  <c r="I197" i="1176"/>
  <c r="H197" i="1176"/>
  <c r="G197" i="1176"/>
  <c r="F197" i="1176"/>
  <c r="D197" i="1176"/>
  <c r="E197" i="1176" s="1"/>
  <c r="B197" i="1176"/>
  <c r="N196" i="1176"/>
  <c r="M196" i="1176"/>
  <c r="L196" i="1176"/>
  <c r="L199" i="1176" s="1"/>
  <c r="K196" i="1176"/>
  <c r="J196" i="1176"/>
  <c r="I196" i="1176"/>
  <c r="H196" i="1176"/>
  <c r="G196" i="1176"/>
  <c r="F196" i="1176"/>
  <c r="D196" i="1176"/>
  <c r="B196" i="1176"/>
  <c r="N195" i="1176"/>
  <c r="N199" i="1176" s="1"/>
  <c r="M195" i="1176"/>
  <c r="L195" i="1176"/>
  <c r="K195" i="1176"/>
  <c r="K199" i="1176" s="1"/>
  <c r="J195" i="1176"/>
  <c r="I195" i="1176"/>
  <c r="I199" i="1176" s="1"/>
  <c r="H195" i="1176"/>
  <c r="G195" i="1176"/>
  <c r="G199" i="1176" s="1"/>
  <c r="F195" i="1176"/>
  <c r="F199" i="1176" s="1"/>
  <c r="D195" i="1176"/>
  <c r="E195" i="1176"/>
  <c r="B195" i="1176"/>
  <c r="N191" i="1176"/>
  <c r="M191" i="1176"/>
  <c r="L191" i="1176"/>
  <c r="K191" i="1176"/>
  <c r="J191" i="1176"/>
  <c r="I191" i="1176"/>
  <c r="H191" i="1176"/>
  <c r="G191" i="1176"/>
  <c r="F191" i="1176"/>
  <c r="D191" i="1176"/>
  <c r="B187" i="1176"/>
  <c r="B186" i="1176"/>
  <c r="B185" i="1176"/>
  <c r="N181" i="1176"/>
  <c r="M181" i="1176"/>
  <c r="L181" i="1176"/>
  <c r="K181" i="1176"/>
  <c r="J181" i="1176"/>
  <c r="I181" i="1176"/>
  <c r="H181" i="1176"/>
  <c r="G181" i="1176"/>
  <c r="F181" i="1176"/>
  <c r="D181" i="1176"/>
  <c r="N172" i="1176"/>
  <c r="L172" i="1176"/>
  <c r="I172" i="1176"/>
  <c r="F172" i="1176"/>
  <c r="D172" i="1176"/>
  <c r="N170" i="1176"/>
  <c r="M170" i="1176"/>
  <c r="L170" i="1176"/>
  <c r="K170" i="1176"/>
  <c r="J170" i="1176"/>
  <c r="I170" i="1176"/>
  <c r="H170" i="1176"/>
  <c r="G170" i="1176"/>
  <c r="F170" i="1176"/>
  <c r="D170" i="1176"/>
  <c r="E170" i="1176"/>
  <c r="B170" i="1176"/>
  <c r="N169" i="1176"/>
  <c r="M169" i="1176"/>
  <c r="L169" i="1176"/>
  <c r="K169" i="1176"/>
  <c r="J169" i="1176"/>
  <c r="I169" i="1176"/>
  <c r="H169" i="1176"/>
  <c r="H172" i="1176" s="1"/>
  <c r="G169" i="1176"/>
  <c r="F169" i="1176"/>
  <c r="E169" i="1176"/>
  <c r="D169" i="1176"/>
  <c r="B169" i="1176"/>
  <c r="N168" i="1176"/>
  <c r="M168" i="1176"/>
  <c r="M172" i="1176" s="1"/>
  <c r="L168" i="1176"/>
  <c r="K168" i="1176"/>
  <c r="J168" i="1176"/>
  <c r="J172" i="1176" s="1"/>
  <c r="I168" i="1176"/>
  <c r="H168" i="1176"/>
  <c r="G168" i="1176"/>
  <c r="G172" i="1176" s="1"/>
  <c r="F168" i="1176"/>
  <c r="E168" i="1176"/>
  <c r="D168" i="1176"/>
  <c r="B168" i="1176"/>
  <c r="N164" i="1176"/>
  <c r="M164" i="1176"/>
  <c r="L164" i="1176"/>
  <c r="K164" i="1176"/>
  <c r="J164" i="1176"/>
  <c r="I164" i="1176"/>
  <c r="H164" i="1176"/>
  <c r="G164" i="1176"/>
  <c r="F164" i="1176"/>
  <c r="D164" i="1176"/>
  <c r="B160" i="1176"/>
  <c r="B159" i="1176"/>
  <c r="B158" i="1176"/>
  <c r="N154" i="1176"/>
  <c r="M154" i="1176"/>
  <c r="L154" i="1176"/>
  <c r="K154" i="1176"/>
  <c r="J154" i="1176"/>
  <c r="I154" i="1176"/>
  <c r="H154" i="1176"/>
  <c r="G154" i="1176"/>
  <c r="F154" i="1176"/>
  <c r="D154" i="1176"/>
  <c r="M145" i="1176"/>
  <c r="J145" i="1176"/>
  <c r="H145" i="1176"/>
  <c r="N143" i="1176"/>
  <c r="M143" i="1176"/>
  <c r="L143" i="1176"/>
  <c r="K143" i="1176"/>
  <c r="J143" i="1176"/>
  <c r="I143" i="1176"/>
  <c r="H143" i="1176"/>
  <c r="G143" i="1176"/>
  <c r="F143" i="1176"/>
  <c r="D143" i="1176"/>
  <c r="E143" i="1176" s="1"/>
  <c r="B143" i="1176"/>
  <c r="N142" i="1176"/>
  <c r="M142" i="1176"/>
  <c r="L142" i="1176"/>
  <c r="L145" i="1176" s="1"/>
  <c r="K142" i="1176"/>
  <c r="J142" i="1176"/>
  <c r="I142" i="1176"/>
  <c r="H142" i="1176"/>
  <c r="G142" i="1176"/>
  <c r="F142" i="1176"/>
  <c r="D142" i="1176"/>
  <c r="B142" i="1176"/>
  <c r="N141" i="1176"/>
  <c r="N145" i="1176" s="1"/>
  <c r="M141" i="1176"/>
  <c r="L141" i="1176"/>
  <c r="K141" i="1176"/>
  <c r="K145" i="1176" s="1"/>
  <c r="J141" i="1176"/>
  <c r="I141" i="1176"/>
  <c r="I145" i="1176" s="1"/>
  <c r="H141" i="1176"/>
  <c r="G141" i="1176"/>
  <c r="G145" i="1176" s="1"/>
  <c r="F141" i="1176"/>
  <c r="F145" i="1176" s="1"/>
  <c r="D141" i="1176"/>
  <c r="E141" i="1176"/>
  <c r="B141" i="1176"/>
  <c r="N137" i="1176"/>
  <c r="M137" i="1176"/>
  <c r="L137" i="1176"/>
  <c r="K137" i="1176"/>
  <c r="J137" i="1176"/>
  <c r="I137" i="1176"/>
  <c r="H137" i="1176"/>
  <c r="G137" i="1176"/>
  <c r="F137" i="1176"/>
  <c r="D137" i="1176"/>
  <c r="B133" i="1176"/>
  <c r="B132" i="1176"/>
  <c r="B131" i="1176"/>
  <c r="N127" i="1176"/>
  <c r="M127" i="1176"/>
  <c r="L127" i="1176"/>
  <c r="K127" i="1176"/>
  <c r="J127" i="1176"/>
  <c r="I127" i="1176"/>
  <c r="H127" i="1176"/>
  <c r="G127" i="1176"/>
  <c r="F127" i="1176"/>
  <c r="D127" i="1176"/>
  <c r="N118" i="1176"/>
  <c r="L118" i="1176"/>
  <c r="I118" i="1176"/>
  <c r="G118" i="1176"/>
  <c r="F118" i="1176"/>
  <c r="D118" i="1176"/>
  <c r="N116" i="1176"/>
  <c r="M116" i="1176"/>
  <c r="L116" i="1176"/>
  <c r="K116" i="1176"/>
  <c r="J116" i="1176"/>
  <c r="I116" i="1176"/>
  <c r="H116" i="1176"/>
  <c r="G116" i="1176"/>
  <c r="F116" i="1176"/>
  <c r="E116" i="1176"/>
  <c r="D116" i="1176"/>
  <c r="B116" i="1176"/>
  <c r="N115" i="1176"/>
  <c r="M115" i="1176"/>
  <c r="L115" i="1176"/>
  <c r="K115" i="1176"/>
  <c r="J115" i="1176"/>
  <c r="I115" i="1176"/>
  <c r="H115" i="1176"/>
  <c r="H118" i="1176" s="1"/>
  <c r="G115" i="1176"/>
  <c r="F115" i="1176"/>
  <c r="E115" i="1176"/>
  <c r="D115" i="1176"/>
  <c r="B115" i="1176"/>
  <c r="N114" i="1176"/>
  <c r="M114" i="1176"/>
  <c r="L114" i="1176"/>
  <c r="K114" i="1176"/>
  <c r="K118" i="1176" s="1"/>
  <c r="J114" i="1176"/>
  <c r="I114" i="1176"/>
  <c r="H114" i="1176"/>
  <c r="G114" i="1176"/>
  <c r="F114" i="1176"/>
  <c r="E114" i="1176"/>
  <c r="D114" i="1176"/>
  <c r="B114" i="1176"/>
  <c r="N110" i="1176"/>
  <c r="M110" i="1176"/>
  <c r="L110" i="1176"/>
  <c r="K110" i="1176"/>
  <c r="J110" i="1176"/>
  <c r="I110" i="1176"/>
  <c r="H110" i="1176"/>
  <c r="G110" i="1176"/>
  <c r="F110" i="1176"/>
  <c r="D110" i="1176"/>
  <c r="B106" i="1176"/>
  <c r="B105" i="1176"/>
  <c r="B104" i="1176"/>
  <c r="N100" i="1176"/>
  <c r="M100" i="1176"/>
  <c r="L100" i="1176"/>
  <c r="K100" i="1176"/>
  <c r="J100" i="1176"/>
  <c r="I100" i="1176"/>
  <c r="H100" i="1176"/>
  <c r="G100" i="1176"/>
  <c r="F100" i="1176"/>
  <c r="D100" i="1176"/>
  <c r="M91" i="1176"/>
  <c r="J91" i="1176"/>
  <c r="H91" i="1176"/>
  <c r="N89" i="1176"/>
  <c r="M89" i="1176"/>
  <c r="L89" i="1176"/>
  <c r="K89" i="1176"/>
  <c r="J89" i="1176"/>
  <c r="I89" i="1176"/>
  <c r="H89" i="1176"/>
  <c r="G89" i="1176"/>
  <c r="F89" i="1176"/>
  <c r="D89" i="1176"/>
  <c r="E89" i="1176" s="1"/>
  <c r="B89" i="1176"/>
  <c r="N88" i="1176"/>
  <c r="M88" i="1176"/>
  <c r="L88" i="1176"/>
  <c r="L91" i="1176" s="1"/>
  <c r="K88" i="1176"/>
  <c r="J88" i="1176"/>
  <c r="I88" i="1176"/>
  <c r="H88" i="1176"/>
  <c r="G88" i="1176"/>
  <c r="F88" i="1176"/>
  <c r="D88" i="1176"/>
  <c r="B88" i="1176"/>
  <c r="N87" i="1176"/>
  <c r="M87" i="1176"/>
  <c r="L87" i="1176"/>
  <c r="K87" i="1176"/>
  <c r="K91" i="1176" s="1"/>
  <c r="J87" i="1176"/>
  <c r="I87" i="1176"/>
  <c r="I91" i="1176" s="1"/>
  <c r="H87" i="1176"/>
  <c r="G87" i="1176"/>
  <c r="G91" i="1176" s="1"/>
  <c r="F87" i="1176"/>
  <c r="D87" i="1176"/>
  <c r="E87" i="1176"/>
  <c r="B87" i="1176"/>
  <c r="N83" i="1176"/>
  <c r="M83" i="1176"/>
  <c r="L83" i="1176"/>
  <c r="K83" i="1176"/>
  <c r="J83" i="1176"/>
  <c r="I83" i="1176"/>
  <c r="H83" i="1176"/>
  <c r="G83" i="1176"/>
  <c r="F83" i="1176"/>
  <c r="D83" i="1176"/>
  <c r="B79" i="1176"/>
  <c r="B78" i="1176"/>
  <c r="B77" i="1176"/>
  <c r="N73" i="1176"/>
  <c r="M73" i="1176"/>
  <c r="L73" i="1176"/>
  <c r="K73" i="1176"/>
  <c r="J73" i="1176"/>
  <c r="I73" i="1176"/>
  <c r="H73" i="1176"/>
  <c r="G73" i="1176"/>
  <c r="F73" i="1176"/>
  <c r="D73" i="1176"/>
  <c r="N64" i="1176"/>
  <c r="L64" i="1176"/>
  <c r="I64" i="1176"/>
  <c r="F64" i="1176"/>
  <c r="D64" i="1176"/>
  <c r="N62" i="1176"/>
  <c r="M62" i="1176"/>
  <c r="L62" i="1176"/>
  <c r="K62" i="1176"/>
  <c r="J62" i="1176"/>
  <c r="I62" i="1176"/>
  <c r="H62" i="1176"/>
  <c r="G62" i="1176"/>
  <c r="F62" i="1176"/>
  <c r="E62" i="1176"/>
  <c r="D62" i="1176"/>
  <c r="B62" i="1176"/>
  <c r="N61" i="1176"/>
  <c r="M61" i="1176"/>
  <c r="L61" i="1176"/>
  <c r="K61" i="1176"/>
  <c r="J61" i="1176"/>
  <c r="I61" i="1176"/>
  <c r="H61" i="1176"/>
  <c r="H64" i="1176" s="1"/>
  <c r="G61" i="1176"/>
  <c r="F61" i="1176"/>
  <c r="E61" i="1176"/>
  <c r="D61" i="1176"/>
  <c r="B61" i="1176"/>
  <c r="N60" i="1176"/>
  <c r="M60" i="1176"/>
  <c r="L60" i="1176"/>
  <c r="K60" i="1176"/>
  <c r="J60" i="1176"/>
  <c r="J64" i="1176" s="1"/>
  <c r="I60" i="1176"/>
  <c r="H60" i="1176"/>
  <c r="G60" i="1176"/>
  <c r="G64" i="1176" s="1"/>
  <c r="F60" i="1176"/>
  <c r="E60" i="1176"/>
  <c r="D60" i="1176"/>
  <c r="B60" i="1176"/>
  <c r="N56" i="1176"/>
  <c r="M56" i="1176"/>
  <c r="L56" i="1176"/>
  <c r="K56" i="1176"/>
  <c r="J56" i="1176"/>
  <c r="I56" i="1176"/>
  <c r="H56" i="1176"/>
  <c r="G56" i="1176"/>
  <c r="F56" i="1176"/>
  <c r="D56" i="1176"/>
  <c r="B52" i="1176"/>
  <c r="B51" i="1176"/>
  <c r="B50" i="1176"/>
  <c r="N46" i="1176"/>
  <c r="M46" i="1176"/>
  <c r="L46" i="1176"/>
  <c r="K46" i="1176"/>
  <c r="J46" i="1176"/>
  <c r="I46" i="1176"/>
  <c r="H46" i="1176"/>
  <c r="G46" i="1176"/>
  <c r="F46" i="1176"/>
  <c r="D46" i="1176"/>
  <c r="M37" i="1176"/>
  <c r="J37" i="1176"/>
  <c r="H37" i="1176"/>
  <c r="N35" i="1176"/>
  <c r="M35" i="1176"/>
  <c r="L35" i="1176"/>
  <c r="K35" i="1176"/>
  <c r="J35" i="1176"/>
  <c r="I35" i="1176"/>
  <c r="H35" i="1176"/>
  <c r="G35" i="1176"/>
  <c r="F35" i="1176"/>
  <c r="D35" i="1176"/>
  <c r="E35" i="1176" s="1"/>
  <c r="B35" i="1176"/>
  <c r="N34" i="1176"/>
  <c r="M34" i="1176"/>
  <c r="L34" i="1176"/>
  <c r="L37" i="1176" s="1"/>
  <c r="K34" i="1176"/>
  <c r="J34" i="1176"/>
  <c r="I34" i="1176"/>
  <c r="H34" i="1176"/>
  <c r="G34" i="1176"/>
  <c r="F34" i="1176"/>
  <c r="D34" i="1176"/>
  <c r="B34" i="1176"/>
  <c r="N33" i="1176"/>
  <c r="M33" i="1176"/>
  <c r="L33" i="1176"/>
  <c r="K33" i="1176"/>
  <c r="K37" i="1176" s="1"/>
  <c r="J33" i="1176"/>
  <c r="I33" i="1176"/>
  <c r="I37" i="1176" s="1"/>
  <c r="H33" i="1176"/>
  <c r="G33" i="1176"/>
  <c r="G37" i="1176" s="1"/>
  <c r="F33" i="1176"/>
  <c r="D33" i="1176"/>
  <c r="E33" i="1176"/>
  <c r="B33" i="1176"/>
  <c r="N29" i="1176"/>
  <c r="M29" i="1176"/>
  <c r="L29" i="1176"/>
  <c r="K29" i="1176"/>
  <c r="J29" i="1176"/>
  <c r="I29" i="1176"/>
  <c r="H29" i="1176"/>
  <c r="G29" i="1176"/>
  <c r="F29" i="1176"/>
  <c r="D29" i="1176"/>
  <c r="C29" i="1176"/>
  <c r="B25" i="1176"/>
  <c r="B24" i="1176"/>
  <c r="B23" i="1176"/>
  <c r="N19" i="1176"/>
  <c r="M19" i="1176"/>
  <c r="L19" i="1176"/>
  <c r="K19" i="1176"/>
  <c r="J19" i="1176"/>
  <c r="I19" i="1176"/>
  <c r="H19" i="1176"/>
  <c r="G19" i="1176"/>
  <c r="F19" i="1176"/>
  <c r="D19" i="1176"/>
  <c r="C19" i="1176"/>
  <c r="G6" i="1176"/>
  <c r="H6" i="1176" s="1"/>
  <c r="I6" i="1176" s="1"/>
  <c r="J6" i="1176" s="1"/>
  <c r="K6" i="1176" s="1"/>
  <c r="L6" i="1176" s="1"/>
  <c r="M6" i="1176" s="1"/>
  <c r="N6" i="1176" s="1"/>
  <c r="F6" i="1176"/>
  <c r="D6" i="1176"/>
  <c r="C6" i="1176"/>
  <c r="G5" i="1176"/>
  <c r="F4" i="1176"/>
  <c r="G4" i="1176" s="1"/>
  <c r="H4" i="1176" s="1"/>
  <c r="I4" i="1176" s="1"/>
  <c r="J4" i="1176" s="1"/>
  <c r="K4" i="1176" s="1"/>
  <c r="L4" i="1176" s="1"/>
  <c r="M4" i="1176" s="1"/>
  <c r="N4" i="1176" s="1"/>
  <c r="C4" i="1176"/>
  <c r="B4" i="1176"/>
  <c r="C5" i="1176" s="1"/>
  <c r="I3" i="1176"/>
  <c r="G3" i="1176"/>
  <c r="H3" i="1176" s="1"/>
  <c r="F3" i="1176"/>
  <c r="F5" i="1176" s="1"/>
  <c r="N164" i="1164"/>
  <c r="M164" i="1164"/>
  <c r="L164" i="1164"/>
  <c r="K164" i="1164"/>
  <c r="J164" i="1164"/>
  <c r="I164" i="1164"/>
  <c r="H164" i="1164"/>
  <c r="G164" i="1164"/>
  <c r="F164" i="1164"/>
  <c r="D164" i="1164"/>
  <c r="E164" i="1164" s="1"/>
  <c r="C164" i="1164"/>
  <c r="N156" i="1164"/>
  <c r="M156" i="1164"/>
  <c r="L156" i="1164"/>
  <c r="K156" i="1164"/>
  <c r="J156" i="1164"/>
  <c r="I156" i="1164"/>
  <c r="H156" i="1164"/>
  <c r="G156" i="1164"/>
  <c r="F156" i="1164"/>
  <c r="D156" i="1164"/>
  <c r="E156" i="1164" s="1"/>
  <c r="N154" i="1164"/>
  <c r="M154" i="1164"/>
  <c r="L154" i="1164"/>
  <c r="K154" i="1164"/>
  <c r="J154" i="1164"/>
  <c r="I154" i="1164"/>
  <c r="H154" i="1164"/>
  <c r="G154" i="1164"/>
  <c r="G144" i="1164" s="1"/>
  <c r="F154" i="1164"/>
  <c r="D154" i="1164"/>
  <c r="E154" i="1164" s="1"/>
  <c r="B154" i="1164"/>
  <c r="N153" i="1164"/>
  <c r="M153" i="1164"/>
  <c r="L153" i="1164"/>
  <c r="K153" i="1164"/>
  <c r="J153" i="1164"/>
  <c r="I153" i="1164"/>
  <c r="H153" i="1164"/>
  <c r="G153" i="1164"/>
  <c r="F153" i="1164"/>
  <c r="D153" i="1164"/>
  <c r="B153" i="1164"/>
  <c r="N152" i="1164"/>
  <c r="M152" i="1164"/>
  <c r="L152" i="1164"/>
  <c r="K152" i="1164"/>
  <c r="J152" i="1164"/>
  <c r="I152" i="1164"/>
  <c r="H152" i="1164"/>
  <c r="G152" i="1164"/>
  <c r="F152" i="1164"/>
  <c r="D152" i="1164"/>
  <c r="C148" i="1164"/>
  <c r="B152" i="1164"/>
  <c r="N146" i="1164"/>
  <c r="M146" i="1164"/>
  <c r="L146" i="1164"/>
  <c r="K146" i="1164"/>
  <c r="J146" i="1164"/>
  <c r="I146" i="1164"/>
  <c r="H146" i="1164"/>
  <c r="G146" i="1164"/>
  <c r="F146" i="1164"/>
  <c r="D146" i="1164"/>
  <c r="E146" i="1164" s="1"/>
  <c r="N145" i="1164"/>
  <c r="M145" i="1164"/>
  <c r="L145" i="1164"/>
  <c r="K145" i="1164"/>
  <c r="J145" i="1164"/>
  <c r="I145" i="1164"/>
  <c r="H145" i="1164"/>
  <c r="G145" i="1164"/>
  <c r="F145" i="1164"/>
  <c r="D145" i="1164"/>
  <c r="E145" i="1164" s="1"/>
  <c r="H144" i="1164"/>
  <c r="N143" i="1164"/>
  <c r="M143" i="1164"/>
  <c r="L143" i="1164"/>
  <c r="K143" i="1164"/>
  <c r="J143" i="1164"/>
  <c r="I143" i="1164"/>
  <c r="H143" i="1164"/>
  <c r="G143" i="1164"/>
  <c r="F143" i="1164"/>
  <c r="D143" i="1164"/>
  <c r="E143" i="1164" s="1"/>
  <c r="N142" i="1164"/>
  <c r="M142" i="1164"/>
  <c r="M144" i="1164" s="1"/>
  <c r="L142" i="1164"/>
  <c r="K142" i="1164"/>
  <c r="J142" i="1164"/>
  <c r="I142" i="1164"/>
  <c r="H142" i="1164"/>
  <c r="G142" i="1164"/>
  <c r="F142" i="1164"/>
  <c r="D142" i="1164"/>
  <c r="N135" i="1164"/>
  <c r="M135" i="1164"/>
  <c r="L135" i="1164"/>
  <c r="K135" i="1164"/>
  <c r="J135" i="1164"/>
  <c r="I135" i="1164"/>
  <c r="H135" i="1164"/>
  <c r="G135" i="1164"/>
  <c r="F135" i="1164"/>
  <c r="D135" i="1164"/>
  <c r="E135" i="1164" s="1"/>
  <c r="N134" i="1164"/>
  <c r="M134" i="1164"/>
  <c r="L134" i="1164"/>
  <c r="K134" i="1164"/>
  <c r="J134" i="1164"/>
  <c r="I134" i="1164"/>
  <c r="H134" i="1164"/>
  <c r="G134" i="1164"/>
  <c r="F134" i="1164"/>
  <c r="D134" i="1164"/>
  <c r="E134" i="1164" s="1"/>
  <c r="N133" i="1164"/>
  <c r="M133" i="1164"/>
  <c r="L133" i="1164"/>
  <c r="L137" i="1164" s="1"/>
  <c r="K133" i="1164"/>
  <c r="J133" i="1164"/>
  <c r="I133" i="1164"/>
  <c r="H133" i="1164"/>
  <c r="G133" i="1164"/>
  <c r="F133" i="1164"/>
  <c r="D133" i="1164"/>
  <c r="E133" i="1164" s="1"/>
  <c r="N132" i="1164"/>
  <c r="N137" i="1164" s="1"/>
  <c r="M132" i="1164"/>
  <c r="M137" i="1164" s="1"/>
  <c r="L132" i="1164"/>
  <c r="K132" i="1164"/>
  <c r="K137" i="1164" s="1"/>
  <c r="J132" i="1164"/>
  <c r="J137" i="1164" s="1"/>
  <c r="I132" i="1164"/>
  <c r="I137" i="1164" s="1"/>
  <c r="H132" i="1164"/>
  <c r="H137" i="1164" s="1"/>
  <c r="G132" i="1164"/>
  <c r="G137" i="1164" s="1"/>
  <c r="F132" i="1164"/>
  <c r="F137" i="1164" s="1"/>
  <c r="D132" i="1164"/>
  <c r="C137" i="1164"/>
  <c r="N127" i="1164"/>
  <c r="M127" i="1164"/>
  <c r="L127" i="1164"/>
  <c r="K127" i="1164"/>
  <c r="J127" i="1164"/>
  <c r="I127" i="1164"/>
  <c r="H127" i="1164"/>
  <c r="G127" i="1164"/>
  <c r="F127" i="1164"/>
  <c r="D127" i="1164"/>
  <c r="E127" i="1164" s="1"/>
  <c r="N126" i="1164"/>
  <c r="M126" i="1164"/>
  <c r="L126" i="1164"/>
  <c r="K126" i="1164"/>
  <c r="J126" i="1164"/>
  <c r="I126" i="1164"/>
  <c r="H126" i="1164"/>
  <c r="G126" i="1164"/>
  <c r="F126" i="1164"/>
  <c r="D126" i="1164"/>
  <c r="E126" i="1164" s="1"/>
  <c r="N125" i="1164"/>
  <c r="M125" i="1164"/>
  <c r="L125" i="1164"/>
  <c r="K125" i="1164"/>
  <c r="J125" i="1164"/>
  <c r="I125" i="1164"/>
  <c r="H125" i="1164"/>
  <c r="G125" i="1164"/>
  <c r="F125" i="1164"/>
  <c r="D125" i="1164"/>
  <c r="E125" i="1164" s="1"/>
  <c r="N124" i="1164"/>
  <c r="M124" i="1164"/>
  <c r="L124" i="1164"/>
  <c r="K124" i="1164"/>
  <c r="J124" i="1164"/>
  <c r="I124" i="1164"/>
  <c r="H124" i="1164"/>
  <c r="G124" i="1164"/>
  <c r="F124" i="1164"/>
  <c r="D124" i="1164"/>
  <c r="E124" i="1164" s="1"/>
  <c r="N123" i="1164"/>
  <c r="M123" i="1164"/>
  <c r="L123" i="1164"/>
  <c r="K123" i="1164"/>
  <c r="J123" i="1164"/>
  <c r="I123" i="1164"/>
  <c r="H123" i="1164"/>
  <c r="G123" i="1164"/>
  <c r="F123" i="1164"/>
  <c r="D123" i="1164"/>
  <c r="E123" i="1164" s="1"/>
  <c r="N122" i="1164"/>
  <c r="M122" i="1164"/>
  <c r="M129" i="1164" s="1"/>
  <c r="L122" i="1164"/>
  <c r="K122" i="1164"/>
  <c r="J122" i="1164"/>
  <c r="I122" i="1164"/>
  <c r="H122" i="1164"/>
  <c r="G122" i="1164"/>
  <c r="F122" i="1164"/>
  <c r="D122" i="1164"/>
  <c r="E122" i="1164" s="1"/>
  <c r="N121" i="1164"/>
  <c r="N129" i="1164" s="1"/>
  <c r="N139" i="1164" s="1"/>
  <c r="M121" i="1164"/>
  <c r="L121" i="1164"/>
  <c r="K121" i="1164"/>
  <c r="K129" i="1164" s="1"/>
  <c r="K139" i="1164" s="1"/>
  <c r="J121" i="1164"/>
  <c r="J129" i="1164" s="1"/>
  <c r="J139" i="1164" s="1"/>
  <c r="I121" i="1164"/>
  <c r="I129" i="1164" s="1"/>
  <c r="I139" i="1164" s="1"/>
  <c r="H121" i="1164"/>
  <c r="H129" i="1164" s="1"/>
  <c r="H139" i="1164" s="1"/>
  <c r="G121" i="1164"/>
  <c r="G129" i="1164" s="1"/>
  <c r="G139" i="1164" s="1"/>
  <c r="F121" i="1164"/>
  <c r="F129" i="1164" s="1"/>
  <c r="F139" i="1164" s="1"/>
  <c r="D121" i="1164"/>
  <c r="C129" i="1164"/>
  <c r="D118" i="1164"/>
  <c r="F118" i="1164" s="1"/>
  <c r="G118" i="1164" s="1"/>
  <c r="H118" i="1164" s="1"/>
  <c r="I118" i="1164" s="1"/>
  <c r="J118" i="1164" s="1"/>
  <c r="K118" i="1164" s="1"/>
  <c r="L118" i="1164" s="1"/>
  <c r="M118" i="1164" s="1"/>
  <c r="N118" i="1164" s="1"/>
  <c r="C118" i="1164"/>
  <c r="F116" i="1164"/>
  <c r="G116" i="1164" s="1"/>
  <c r="H116" i="1164" s="1"/>
  <c r="I116" i="1164" s="1"/>
  <c r="J116" i="1164" s="1"/>
  <c r="K116" i="1164" s="1"/>
  <c r="L116" i="1164" s="1"/>
  <c r="M116" i="1164" s="1"/>
  <c r="N116" i="1164" s="1"/>
  <c r="C116" i="1164"/>
  <c r="C117" i="1164" s="1"/>
  <c r="B116" i="1164"/>
  <c r="F115" i="1164"/>
  <c r="F117" i="1164" s="1"/>
  <c r="N92" i="1164"/>
  <c r="M92" i="1164"/>
  <c r="J92" i="1164"/>
  <c r="F92" i="1164"/>
  <c r="D92" i="1164"/>
  <c r="N90" i="1164"/>
  <c r="M90" i="1164"/>
  <c r="L90" i="1164"/>
  <c r="K90" i="1164"/>
  <c r="J90" i="1164"/>
  <c r="I90" i="1164"/>
  <c r="I92" i="1164" s="1"/>
  <c r="H90" i="1164"/>
  <c r="G90" i="1164"/>
  <c r="F90" i="1164"/>
  <c r="D90" i="1164"/>
  <c r="C90" i="1164"/>
  <c r="N82" i="1164"/>
  <c r="M82" i="1164"/>
  <c r="L82" i="1164"/>
  <c r="K82" i="1164"/>
  <c r="K92" i="1164" s="1"/>
  <c r="J82" i="1164"/>
  <c r="I82" i="1164"/>
  <c r="H82" i="1164"/>
  <c r="G82" i="1164"/>
  <c r="G92" i="1164" s="1"/>
  <c r="F82" i="1164"/>
  <c r="D82" i="1164"/>
  <c r="C82" i="1164"/>
  <c r="N68" i="1164"/>
  <c r="M68" i="1164"/>
  <c r="L68" i="1164"/>
  <c r="K68" i="1164"/>
  <c r="J68" i="1164"/>
  <c r="I68" i="1164"/>
  <c r="H68" i="1164"/>
  <c r="G68" i="1164"/>
  <c r="F68" i="1164"/>
  <c r="D68" i="1164"/>
  <c r="C68" i="1164"/>
  <c r="B64" i="1164"/>
  <c r="B63" i="1164"/>
  <c r="B62" i="1164"/>
  <c r="N58" i="1164"/>
  <c r="M58" i="1164"/>
  <c r="L58" i="1164"/>
  <c r="K58" i="1164"/>
  <c r="J58" i="1164"/>
  <c r="I58" i="1164"/>
  <c r="H58" i="1164"/>
  <c r="G58" i="1164"/>
  <c r="F58" i="1164"/>
  <c r="D58" i="1164"/>
  <c r="C58" i="1164"/>
  <c r="N47" i="1164"/>
  <c r="M47" i="1164"/>
  <c r="L47" i="1164"/>
  <c r="K47" i="1164"/>
  <c r="J47" i="1164"/>
  <c r="I47" i="1164"/>
  <c r="H47" i="1164"/>
  <c r="G47" i="1164"/>
  <c r="F47" i="1164"/>
  <c r="D47" i="1164"/>
  <c r="C47" i="1164"/>
  <c r="N41" i="1164"/>
  <c r="M41" i="1164"/>
  <c r="L41" i="1164"/>
  <c r="K41" i="1164"/>
  <c r="J41" i="1164"/>
  <c r="I41" i="1164"/>
  <c r="H41" i="1164"/>
  <c r="G41" i="1164"/>
  <c r="F41" i="1164"/>
  <c r="D41" i="1164"/>
  <c r="C41" i="1164"/>
  <c r="N27" i="1164"/>
  <c r="M27" i="1164"/>
  <c r="J27" i="1164"/>
  <c r="F27" i="1164"/>
  <c r="D27" i="1164"/>
  <c r="N25" i="1164"/>
  <c r="M25" i="1164"/>
  <c r="L25" i="1164"/>
  <c r="K25" i="1164"/>
  <c r="J25" i="1164"/>
  <c r="I25" i="1164"/>
  <c r="I27" i="1164" s="1"/>
  <c r="H25" i="1164"/>
  <c r="G25" i="1164"/>
  <c r="F25" i="1164"/>
  <c r="D25" i="1164"/>
  <c r="C25" i="1164"/>
  <c r="N17" i="1164"/>
  <c r="M17" i="1164"/>
  <c r="L17" i="1164"/>
  <c r="L27" i="1164" s="1"/>
  <c r="K17" i="1164"/>
  <c r="K27" i="1164" s="1"/>
  <c r="J17" i="1164"/>
  <c r="I17" i="1164"/>
  <c r="H17" i="1164"/>
  <c r="H27" i="1164" s="1"/>
  <c r="G17" i="1164"/>
  <c r="G27" i="1164" s="1"/>
  <c r="F17" i="1164"/>
  <c r="D17" i="1164"/>
  <c r="C17" i="1164"/>
  <c r="C27" i="1164" s="1"/>
  <c r="F6" i="1164"/>
  <c r="G6" i="1164" s="1"/>
  <c r="H6" i="1164" s="1"/>
  <c r="I6" i="1164" s="1"/>
  <c r="J6" i="1164" s="1"/>
  <c r="K6" i="1164" s="1"/>
  <c r="L6" i="1164" s="1"/>
  <c r="M6" i="1164" s="1"/>
  <c r="N6" i="1164" s="1"/>
  <c r="D6" i="1164"/>
  <c r="C6" i="1164"/>
  <c r="C5" i="1164"/>
  <c r="G4" i="1164"/>
  <c r="H4" i="1164" s="1"/>
  <c r="I4" i="1164" s="1"/>
  <c r="J4" i="1164" s="1"/>
  <c r="K4" i="1164" s="1"/>
  <c r="L4" i="1164" s="1"/>
  <c r="M4" i="1164" s="1"/>
  <c r="N4" i="1164" s="1"/>
  <c r="F4" i="1164"/>
  <c r="C4" i="1164"/>
  <c r="B4" i="1164"/>
  <c r="F3" i="1164"/>
  <c r="F5" i="1164" s="1"/>
  <c r="N164" i="1162"/>
  <c r="M164" i="1162"/>
  <c r="L164" i="1162"/>
  <c r="K164" i="1162"/>
  <c r="J164" i="1162"/>
  <c r="I164" i="1162"/>
  <c r="H164" i="1162"/>
  <c r="G164" i="1162"/>
  <c r="F164" i="1162"/>
  <c r="D164" i="1162"/>
  <c r="C164" i="1162"/>
  <c r="N156" i="1162"/>
  <c r="M156" i="1162"/>
  <c r="L156" i="1162"/>
  <c r="K156" i="1162"/>
  <c r="J156" i="1162"/>
  <c r="I156" i="1162"/>
  <c r="H156" i="1162"/>
  <c r="G156" i="1162"/>
  <c r="F156" i="1162"/>
  <c r="D156" i="1162"/>
  <c r="E156" i="1162" s="1"/>
  <c r="N154" i="1162"/>
  <c r="M154" i="1162"/>
  <c r="L154" i="1162"/>
  <c r="K154" i="1162"/>
  <c r="J154" i="1162"/>
  <c r="I154" i="1162"/>
  <c r="H154" i="1162"/>
  <c r="G154" i="1162"/>
  <c r="F154" i="1162"/>
  <c r="D154" i="1162"/>
  <c r="E154" i="1162" s="1"/>
  <c r="B154" i="1162"/>
  <c r="N153" i="1162"/>
  <c r="M153" i="1162"/>
  <c r="L153" i="1162"/>
  <c r="L144" i="1162" s="1"/>
  <c r="K153" i="1162"/>
  <c r="J153" i="1162"/>
  <c r="I153" i="1162"/>
  <c r="H153" i="1162"/>
  <c r="G153" i="1162"/>
  <c r="F153" i="1162"/>
  <c r="D153" i="1162"/>
  <c r="D144" i="1162" s="1"/>
  <c r="B153" i="1162"/>
  <c r="N152" i="1162"/>
  <c r="M152" i="1162"/>
  <c r="L152" i="1162"/>
  <c r="K152" i="1162"/>
  <c r="J152" i="1162"/>
  <c r="I152" i="1162"/>
  <c r="H152" i="1162"/>
  <c r="G152" i="1162"/>
  <c r="F152" i="1162"/>
  <c r="E152" i="1162"/>
  <c r="D152" i="1162"/>
  <c r="B152" i="1162"/>
  <c r="N146" i="1162"/>
  <c r="M146" i="1162"/>
  <c r="L146" i="1162"/>
  <c r="K146" i="1162"/>
  <c r="J146" i="1162"/>
  <c r="I146" i="1162"/>
  <c r="H146" i="1162"/>
  <c r="G146" i="1162"/>
  <c r="F146" i="1162"/>
  <c r="D146" i="1162"/>
  <c r="N145" i="1162"/>
  <c r="M145" i="1162"/>
  <c r="L145" i="1162"/>
  <c r="K145" i="1162"/>
  <c r="J145" i="1162"/>
  <c r="I145" i="1162"/>
  <c r="H145" i="1162"/>
  <c r="G145" i="1162"/>
  <c r="F145" i="1162"/>
  <c r="D145" i="1162"/>
  <c r="E145" i="1162" s="1"/>
  <c r="K144" i="1162"/>
  <c r="N143" i="1162"/>
  <c r="M143" i="1162"/>
  <c r="L143" i="1162"/>
  <c r="K143" i="1162"/>
  <c r="J143" i="1162"/>
  <c r="I143" i="1162"/>
  <c r="H143" i="1162"/>
  <c r="G143" i="1162"/>
  <c r="F143" i="1162"/>
  <c r="D143" i="1162"/>
  <c r="E143" i="1162" s="1"/>
  <c r="N142" i="1162"/>
  <c r="N144" i="1162" s="1"/>
  <c r="N148" i="1162" s="1"/>
  <c r="M142" i="1162"/>
  <c r="L142" i="1162"/>
  <c r="L148" i="1162" s="1"/>
  <c r="K142" i="1162"/>
  <c r="J142" i="1162"/>
  <c r="I142" i="1162"/>
  <c r="H142" i="1162"/>
  <c r="G142" i="1162"/>
  <c r="F142" i="1162"/>
  <c r="F144" i="1162" s="1"/>
  <c r="F148" i="1162" s="1"/>
  <c r="D142" i="1162"/>
  <c r="D148" i="1162" s="1"/>
  <c r="N135" i="1162"/>
  <c r="M135" i="1162"/>
  <c r="L135" i="1162"/>
  <c r="K135" i="1162"/>
  <c r="J135" i="1162"/>
  <c r="I135" i="1162"/>
  <c r="H135" i="1162"/>
  <c r="G135" i="1162"/>
  <c r="F135" i="1162"/>
  <c r="D135" i="1162"/>
  <c r="E135" i="1162" s="1"/>
  <c r="N134" i="1162"/>
  <c r="M134" i="1162"/>
  <c r="L134" i="1162"/>
  <c r="K134" i="1162"/>
  <c r="J134" i="1162"/>
  <c r="I134" i="1162"/>
  <c r="H134" i="1162"/>
  <c r="G134" i="1162"/>
  <c r="F134" i="1162"/>
  <c r="D134" i="1162"/>
  <c r="N133" i="1162"/>
  <c r="N137" i="1162" s="1"/>
  <c r="M133" i="1162"/>
  <c r="L133" i="1162"/>
  <c r="K133" i="1162"/>
  <c r="J133" i="1162"/>
  <c r="I133" i="1162"/>
  <c r="H133" i="1162"/>
  <c r="G133" i="1162"/>
  <c r="F133" i="1162"/>
  <c r="F137" i="1162" s="1"/>
  <c r="D133" i="1162"/>
  <c r="E133" i="1162" s="1"/>
  <c r="N132" i="1162"/>
  <c r="M132" i="1162"/>
  <c r="M137" i="1162" s="1"/>
  <c r="L132" i="1162"/>
  <c r="L137" i="1162" s="1"/>
  <c r="K132" i="1162"/>
  <c r="K137" i="1162" s="1"/>
  <c r="J132" i="1162"/>
  <c r="J137" i="1162" s="1"/>
  <c r="I132" i="1162"/>
  <c r="I137" i="1162" s="1"/>
  <c r="H132" i="1162"/>
  <c r="H137" i="1162" s="1"/>
  <c r="G132" i="1162"/>
  <c r="G137" i="1162" s="1"/>
  <c r="F132" i="1162"/>
  <c r="D132" i="1162"/>
  <c r="E132" i="1162" s="1"/>
  <c r="C137" i="1162"/>
  <c r="N127" i="1162"/>
  <c r="M127" i="1162"/>
  <c r="L127" i="1162"/>
  <c r="K127" i="1162"/>
  <c r="J127" i="1162"/>
  <c r="I127" i="1162"/>
  <c r="H127" i="1162"/>
  <c r="G127" i="1162"/>
  <c r="F127" i="1162"/>
  <c r="D127" i="1162"/>
  <c r="N126" i="1162"/>
  <c r="M126" i="1162"/>
  <c r="L126" i="1162"/>
  <c r="K126" i="1162"/>
  <c r="J126" i="1162"/>
  <c r="I126" i="1162"/>
  <c r="H126" i="1162"/>
  <c r="G126" i="1162"/>
  <c r="F126" i="1162"/>
  <c r="D126" i="1162"/>
  <c r="E126" i="1162" s="1"/>
  <c r="N125" i="1162"/>
  <c r="M125" i="1162"/>
  <c r="L125" i="1162"/>
  <c r="K125" i="1162"/>
  <c r="J125" i="1162"/>
  <c r="I125" i="1162"/>
  <c r="H125" i="1162"/>
  <c r="G125" i="1162"/>
  <c r="F125" i="1162"/>
  <c r="D125" i="1162"/>
  <c r="N124" i="1162"/>
  <c r="M124" i="1162"/>
  <c r="L124" i="1162"/>
  <c r="K124" i="1162"/>
  <c r="J124" i="1162"/>
  <c r="I124" i="1162"/>
  <c r="H124" i="1162"/>
  <c r="G124" i="1162"/>
  <c r="F124" i="1162"/>
  <c r="D124" i="1162"/>
  <c r="E124" i="1162" s="1"/>
  <c r="N123" i="1162"/>
  <c r="M123" i="1162"/>
  <c r="L123" i="1162"/>
  <c r="K123" i="1162"/>
  <c r="J123" i="1162"/>
  <c r="J129" i="1162" s="1"/>
  <c r="J139" i="1162" s="1"/>
  <c r="I123" i="1162"/>
  <c r="H123" i="1162"/>
  <c r="G123" i="1162"/>
  <c r="F123" i="1162"/>
  <c r="D123" i="1162"/>
  <c r="E123" i="1162" s="1"/>
  <c r="N122" i="1162"/>
  <c r="M122" i="1162"/>
  <c r="L122" i="1162"/>
  <c r="K122" i="1162"/>
  <c r="J122" i="1162"/>
  <c r="I122" i="1162"/>
  <c r="H122" i="1162"/>
  <c r="G122" i="1162"/>
  <c r="F122" i="1162"/>
  <c r="D122" i="1162"/>
  <c r="E122" i="1162" s="1"/>
  <c r="N121" i="1162"/>
  <c r="M121" i="1162"/>
  <c r="M129" i="1162" s="1"/>
  <c r="M139" i="1162" s="1"/>
  <c r="L121" i="1162"/>
  <c r="L129" i="1162" s="1"/>
  <c r="K121" i="1162"/>
  <c r="K129" i="1162" s="1"/>
  <c r="J121" i="1162"/>
  <c r="I121" i="1162"/>
  <c r="I129" i="1162" s="1"/>
  <c r="H121" i="1162"/>
  <c r="H129" i="1162" s="1"/>
  <c r="H139" i="1162" s="1"/>
  <c r="G121" i="1162"/>
  <c r="F121" i="1162"/>
  <c r="D121" i="1162"/>
  <c r="D129" i="1162" s="1"/>
  <c r="G118" i="1162"/>
  <c r="H118" i="1162" s="1"/>
  <c r="I118" i="1162" s="1"/>
  <c r="J118" i="1162" s="1"/>
  <c r="K118" i="1162" s="1"/>
  <c r="L118" i="1162" s="1"/>
  <c r="M118" i="1162" s="1"/>
  <c r="N118" i="1162" s="1"/>
  <c r="F118" i="1162"/>
  <c r="D118" i="1162"/>
  <c r="C118" i="1162"/>
  <c r="F117" i="1162"/>
  <c r="G116" i="1162"/>
  <c r="H116" i="1162" s="1"/>
  <c r="I116" i="1162" s="1"/>
  <c r="J116" i="1162" s="1"/>
  <c r="K116" i="1162" s="1"/>
  <c r="L116" i="1162" s="1"/>
  <c r="M116" i="1162" s="1"/>
  <c r="N116" i="1162" s="1"/>
  <c r="F116" i="1162"/>
  <c r="C116" i="1162"/>
  <c r="B116" i="1162"/>
  <c r="C117" i="1162" s="1"/>
  <c r="F115" i="1162"/>
  <c r="G115" i="1162" s="1"/>
  <c r="L92" i="1162"/>
  <c r="H92" i="1162"/>
  <c r="C92" i="1162"/>
  <c r="N90" i="1162"/>
  <c r="M90" i="1162"/>
  <c r="L90" i="1162"/>
  <c r="K90" i="1162"/>
  <c r="K92" i="1162" s="1"/>
  <c r="J90" i="1162"/>
  <c r="I90" i="1162"/>
  <c r="H90" i="1162"/>
  <c r="G90" i="1162"/>
  <c r="G92" i="1162" s="1"/>
  <c r="F90" i="1162"/>
  <c r="D90" i="1162"/>
  <c r="C90" i="1162"/>
  <c r="N82" i="1162"/>
  <c r="N92" i="1162" s="1"/>
  <c r="M82" i="1162"/>
  <c r="M92" i="1162" s="1"/>
  <c r="L82" i="1162"/>
  <c r="K82" i="1162"/>
  <c r="J82" i="1162"/>
  <c r="J92" i="1162" s="1"/>
  <c r="I82" i="1162"/>
  <c r="I92" i="1162" s="1"/>
  <c r="H82" i="1162"/>
  <c r="G82" i="1162"/>
  <c r="F82" i="1162"/>
  <c r="F92" i="1162" s="1"/>
  <c r="D82" i="1162"/>
  <c r="D92" i="1162" s="1"/>
  <c r="C82" i="1162"/>
  <c r="N68" i="1162"/>
  <c r="M68" i="1162"/>
  <c r="L68" i="1162"/>
  <c r="K68" i="1162"/>
  <c r="J68" i="1162"/>
  <c r="I68" i="1162"/>
  <c r="H68" i="1162"/>
  <c r="G68" i="1162"/>
  <c r="F68" i="1162"/>
  <c r="D68" i="1162"/>
  <c r="C68" i="1162"/>
  <c r="B64" i="1162"/>
  <c r="B63" i="1162"/>
  <c r="B62" i="1162"/>
  <c r="N58" i="1162"/>
  <c r="M58" i="1162"/>
  <c r="L58" i="1162"/>
  <c r="K58" i="1162"/>
  <c r="J58" i="1162"/>
  <c r="I58" i="1162"/>
  <c r="H58" i="1162"/>
  <c r="G58" i="1162"/>
  <c r="F58" i="1162"/>
  <c r="D58" i="1162"/>
  <c r="C58" i="1162"/>
  <c r="N47" i="1162"/>
  <c r="M47" i="1162"/>
  <c r="L47" i="1162"/>
  <c r="K47" i="1162"/>
  <c r="J47" i="1162"/>
  <c r="I47" i="1162"/>
  <c r="H47" i="1162"/>
  <c r="G47" i="1162"/>
  <c r="F47" i="1162"/>
  <c r="D47" i="1162"/>
  <c r="C47" i="1162"/>
  <c r="N41" i="1162"/>
  <c r="M41" i="1162"/>
  <c r="L41" i="1162"/>
  <c r="K41" i="1162"/>
  <c r="J41" i="1162"/>
  <c r="I41" i="1162"/>
  <c r="H41" i="1162"/>
  <c r="G41" i="1162"/>
  <c r="F41" i="1162"/>
  <c r="D41" i="1162"/>
  <c r="C41" i="1162"/>
  <c r="L27" i="1162"/>
  <c r="H27" i="1162"/>
  <c r="G27" i="1162"/>
  <c r="C27" i="1162"/>
  <c r="N25" i="1162"/>
  <c r="M25" i="1162"/>
  <c r="L25" i="1162"/>
  <c r="K25" i="1162"/>
  <c r="K27" i="1162" s="1"/>
  <c r="J25" i="1162"/>
  <c r="I25" i="1162"/>
  <c r="H25" i="1162"/>
  <c r="G25" i="1162"/>
  <c r="F25" i="1162"/>
  <c r="D25" i="1162"/>
  <c r="C25" i="1162"/>
  <c r="N17" i="1162"/>
  <c r="N27" i="1162" s="1"/>
  <c r="M17" i="1162"/>
  <c r="M27" i="1162" s="1"/>
  <c r="L17" i="1162"/>
  <c r="K17" i="1162"/>
  <c r="J17" i="1162"/>
  <c r="J27" i="1162" s="1"/>
  <c r="I17" i="1162"/>
  <c r="I27" i="1162" s="1"/>
  <c r="H17" i="1162"/>
  <c r="G17" i="1162"/>
  <c r="F17" i="1162"/>
  <c r="F27" i="1162" s="1"/>
  <c r="D17" i="1162"/>
  <c r="D27" i="1162" s="1"/>
  <c r="C17" i="1162"/>
  <c r="D6" i="1162"/>
  <c r="F6" i="1162" s="1"/>
  <c r="G6" i="1162" s="1"/>
  <c r="H6" i="1162" s="1"/>
  <c r="I6" i="1162" s="1"/>
  <c r="J6" i="1162" s="1"/>
  <c r="K6" i="1162" s="1"/>
  <c r="L6" i="1162" s="1"/>
  <c r="M6" i="1162" s="1"/>
  <c r="N6" i="1162" s="1"/>
  <c r="C6" i="1162"/>
  <c r="I4" i="1162"/>
  <c r="J4" i="1162" s="1"/>
  <c r="K4" i="1162" s="1"/>
  <c r="L4" i="1162" s="1"/>
  <c r="M4" i="1162" s="1"/>
  <c r="N4" i="1162" s="1"/>
  <c r="G4" i="1162"/>
  <c r="H4" i="1162" s="1"/>
  <c r="F4" i="1162"/>
  <c r="C4" i="1162"/>
  <c r="C5" i="1162" s="1"/>
  <c r="B4" i="1162"/>
  <c r="F3" i="1162"/>
  <c r="N164" i="1160"/>
  <c r="M164" i="1160"/>
  <c r="L164" i="1160"/>
  <c r="K164" i="1160"/>
  <c r="J164" i="1160"/>
  <c r="I164" i="1160"/>
  <c r="H164" i="1160"/>
  <c r="G164" i="1160"/>
  <c r="F164" i="1160"/>
  <c r="E164" i="1160"/>
  <c r="D164" i="1160"/>
  <c r="C164" i="1160"/>
  <c r="N156" i="1160"/>
  <c r="M156" i="1160"/>
  <c r="L156" i="1160"/>
  <c r="K156" i="1160"/>
  <c r="J156" i="1160"/>
  <c r="I156" i="1160"/>
  <c r="H156" i="1160"/>
  <c r="G156" i="1160"/>
  <c r="F156" i="1160"/>
  <c r="E156" i="1160"/>
  <c r="D156" i="1160"/>
  <c r="N154" i="1160"/>
  <c r="M154" i="1160"/>
  <c r="L154" i="1160"/>
  <c r="K154" i="1160"/>
  <c r="J154" i="1160"/>
  <c r="I154" i="1160"/>
  <c r="H154" i="1160"/>
  <c r="G154" i="1160"/>
  <c r="F154" i="1160"/>
  <c r="E154" i="1160"/>
  <c r="D154" i="1160"/>
  <c r="B154" i="1160"/>
  <c r="N153" i="1160"/>
  <c r="M153" i="1160"/>
  <c r="M144" i="1160" s="1"/>
  <c r="L153" i="1160"/>
  <c r="K153" i="1160"/>
  <c r="J153" i="1160"/>
  <c r="I153" i="1160"/>
  <c r="H153" i="1160"/>
  <c r="G153" i="1160"/>
  <c r="F153" i="1160"/>
  <c r="E153" i="1160"/>
  <c r="D153" i="1160"/>
  <c r="B153" i="1160"/>
  <c r="N152" i="1160"/>
  <c r="M152" i="1160"/>
  <c r="L152" i="1160"/>
  <c r="K152" i="1160"/>
  <c r="J152" i="1160"/>
  <c r="J144" i="1160" s="1"/>
  <c r="I152" i="1160"/>
  <c r="I144" i="1160" s="1"/>
  <c r="H152" i="1160"/>
  <c r="G152" i="1160"/>
  <c r="F152" i="1160"/>
  <c r="E152" i="1160"/>
  <c r="D152" i="1160"/>
  <c r="B152" i="1160"/>
  <c r="N146" i="1160"/>
  <c r="M146" i="1160"/>
  <c r="L146" i="1160"/>
  <c r="K146" i="1160"/>
  <c r="J146" i="1160"/>
  <c r="I146" i="1160"/>
  <c r="H146" i="1160"/>
  <c r="G146" i="1160"/>
  <c r="F146" i="1160"/>
  <c r="D146" i="1160"/>
  <c r="E146" i="1160"/>
  <c r="N145" i="1160"/>
  <c r="M145" i="1160"/>
  <c r="L145" i="1160"/>
  <c r="K145" i="1160"/>
  <c r="J145" i="1160"/>
  <c r="I145" i="1160"/>
  <c r="H145" i="1160"/>
  <c r="G145" i="1160"/>
  <c r="F145" i="1160"/>
  <c r="D145" i="1160"/>
  <c r="E145" i="1160" s="1"/>
  <c r="N143" i="1160"/>
  <c r="M143" i="1160"/>
  <c r="L143" i="1160"/>
  <c r="K143" i="1160"/>
  <c r="J143" i="1160"/>
  <c r="I143" i="1160"/>
  <c r="H143" i="1160"/>
  <c r="G143" i="1160"/>
  <c r="F143" i="1160"/>
  <c r="D143" i="1160"/>
  <c r="E143" i="1160" s="1"/>
  <c r="N142" i="1160"/>
  <c r="N144" i="1160" s="1"/>
  <c r="M142" i="1160"/>
  <c r="L142" i="1160"/>
  <c r="K142" i="1160"/>
  <c r="J142" i="1160"/>
  <c r="I142" i="1160"/>
  <c r="H142" i="1160"/>
  <c r="H144" i="1160" s="1"/>
  <c r="G142" i="1160"/>
  <c r="F142" i="1160"/>
  <c r="F144" i="1160" s="1"/>
  <c r="D142" i="1160"/>
  <c r="N135" i="1160"/>
  <c r="M135" i="1160"/>
  <c r="L135" i="1160"/>
  <c r="K135" i="1160"/>
  <c r="J135" i="1160"/>
  <c r="I135" i="1160"/>
  <c r="H135" i="1160"/>
  <c r="G135" i="1160"/>
  <c r="F135" i="1160"/>
  <c r="D135" i="1160"/>
  <c r="E135" i="1160" s="1"/>
  <c r="N134" i="1160"/>
  <c r="M134" i="1160"/>
  <c r="L134" i="1160"/>
  <c r="K134" i="1160"/>
  <c r="J134" i="1160"/>
  <c r="I134" i="1160"/>
  <c r="H134" i="1160"/>
  <c r="G134" i="1160"/>
  <c r="F134" i="1160"/>
  <c r="D134" i="1160"/>
  <c r="E134" i="1160"/>
  <c r="N133" i="1160"/>
  <c r="M133" i="1160"/>
  <c r="L133" i="1160"/>
  <c r="K133" i="1160"/>
  <c r="J133" i="1160"/>
  <c r="I133" i="1160"/>
  <c r="H133" i="1160"/>
  <c r="G133" i="1160"/>
  <c r="F133" i="1160"/>
  <c r="D133" i="1160"/>
  <c r="E133" i="1160" s="1"/>
  <c r="N132" i="1160"/>
  <c r="N137" i="1160" s="1"/>
  <c r="M132" i="1160"/>
  <c r="M137" i="1160" s="1"/>
  <c r="L132" i="1160"/>
  <c r="K132" i="1160"/>
  <c r="K137" i="1160" s="1"/>
  <c r="J132" i="1160"/>
  <c r="J137" i="1160" s="1"/>
  <c r="I132" i="1160"/>
  <c r="I137" i="1160" s="1"/>
  <c r="H132" i="1160"/>
  <c r="H137" i="1160" s="1"/>
  <c r="G132" i="1160"/>
  <c r="G137" i="1160" s="1"/>
  <c r="F132" i="1160"/>
  <c r="F137" i="1160" s="1"/>
  <c r="D132" i="1160"/>
  <c r="E132" i="1160"/>
  <c r="D129" i="1160"/>
  <c r="N127" i="1160"/>
  <c r="M127" i="1160"/>
  <c r="L127" i="1160"/>
  <c r="K127" i="1160"/>
  <c r="J127" i="1160"/>
  <c r="I127" i="1160"/>
  <c r="H127" i="1160"/>
  <c r="G127" i="1160"/>
  <c r="F127" i="1160"/>
  <c r="D127" i="1160"/>
  <c r="E127" i="1160"/>
  <c r="N126" i="1160"/>
  <c r="M126" i="1160"/>
  <c r="L126" i="1160"/>
  <c r="K126" i="1160"/>
  <c r="J126" i="1160"/>
  <c r="I126" i="1160"/>
  <c r="H126" i="1160"/>
  <c r="G126" i="1160"/>
  <c r="F126" i="1160"/>
  <c r="D126" i="1160"/>
  <c r="E126" i="1160" s="1"/>
  <c r="N125" i="1160"/>
  <c r="M125" i="1160"/>
  <c r="L125" i="1160"/>
  <c r="K125" i="1160"/>
  <c r="J125" i="1160"/>
  <c r="I125" i="1160"/>
  <c r="H125" i="1160"/>
  <c r="G125" i="1160"/>
  <c r="F125" i="1160"/>
  <c r="D125" i="1160"/>
  <c r="E125" i="1160"/>
  <c r="N124" i="1160"/>
  <c r="M124" i="1160"/>
  <c r="L124" i="1160"/>
  <c r="K124" i="1160"/>
  <c r="J124" i="1160"/>
  <c r="I124" i="1160"/>
  <c r="H124" i="1160"/>
  <c r="G124" i="1160"/>
  <c r="F124" i="1160"/>
  <c r="D124" i="1160"/>
  <c r="E124" i="1160" s="1"/>
  <c r="N123" i="1160"/>
  <c r="M123" i="1160"/>
  <c r="L123" i="1160"/>
  <c r="K123" i="1160"/>
  <c r="J123" i="1160"/>
  <c r="I123" i="1160"/>
  <c r="H123" i="1160"/>
  <c r="G123" i="1160"/>
  <c r="F123" i="1160"/>
  <c r="D123" i="1160"/>
  <c r="E123" i="1160"/>
  <c r="N122" i="1160"/>
  <c r="M122" i="1160"/>
  <c r="L122" i="1160"/>
  <c r="L129" i="1160" s="1"/>
  <c r="K122" i="1160"/>
  <c r="J122" i="1160"/>
  <c r="I122" i="1160"/>
  <c r="I129" i="1160" s="1"/>
  <c r="H122" i="1160"/>
  <c r="G122" i="1160"/>
  <c r="G129" i="1160" s="1"/>
  <c r="F122" i="1160"/>
  <c r="D122" i="1160"/>
  <c r="E122" i="1160" s="1"/>
  <c r="N121" i="1160"/>
  <c r="N129" i="1160" s="1"/>
  <c r="N139" i="1160" s="1"/>
  <c r="M121" i="1160"/>
  <c r="M129" i="1160" s="1"/>
  <c r="M139" i="1160" s="1"/>
  <c r="L121" i="1160"/>
  <c r="K121" i="1160"/>
  <c r="K129" i="1160" s="1"/>
  <c r="K139" i="1160" s="1"/>
  <c r="J121" i="1160"/>
  <c r="J129" i="1160" s="1"/>
  <c r="I121" i="1160"/>
  <c r="H121" i="1160"/>
  <c r="G121" i="1160"/>
  <c r="F121" i="1160"/>
  <c r="F129" i="1160" s="1"/>
  <c r="F139" i="1160" s="1"/>
  <c r="D121" i="1160"/>
  <c r="C129" i="1160"/>
  <c r="L118" i="1160"/>
  <c r="M118" i="1160" s="1"/>
  <c r="N118" i="1160" s="1"/>
  <c r="G118" i="1160"/>
  <c r="H118" i="1160" s="1"/>
  <c r="I118" i="1160" s="1"/>
  <c r="J118" i="1160" s="1"/>
  <c r="K118" i="1160" s="1"/>
  <c r="F118" i="1160"/>
  <c r="D118" i="1160"/>
  <c r="C118" i="1160"/>
  <c r="G117" i="1160"/>
  <c r="I116" i="1160"/>
  <c r="J116" i="1160" s="1"/>
  <c r="K116" i="1160" s="1"/>
  <c r="L116" i="1160" s="1"/>
  <c r="M116" i="1160" s="1"/>
  <c r="N116" i="1160" s="1"/>
  <c r="F116" i="1160"/>
  <c r="G116" i="1160" s="1"/>
  <c r="H116" i="1160" s="1"/>
  <c r="C116" i="1160"/>
  <c r="B116" i="1160"/>
  <c r="C117" i="1160" s="1"/>
  <c r="G115" i="1160"/>
  <c r="H115" i="1160" s="1"/>
  <c r="F115" i="1160"/>
  <c r="F117" i="1160" s="1"/>
  <c r="M92" i="1160"/>
  <c r="G92" i="1160"/>
  <c r="D92" i="1160"/>
  <c r="N90" i="1160"/>
  <c r="M90" i="1160"/>
  <c r="L90" i="1160"/>
  <c r="K90" i="1160"/>
  <c r="J90" i="1160"/>
  <c r="J92" i="1160" s="1"/>
  <c r="I90" i="1160"/>
  <c r="H90" i="1160"/>
  <c r="H92" i="1160" s="1"/>
  <c r="G90" i="1160"/>
  <c r="F90" i="1160"/>
  <c r="D90" i="1160"/>
  <c r="C90" i="1160"/>
  <c r="N82" i="1160"/>
  <c r="N92" i="1160" s="1"/>
  <c r="M82" i="1160"/>
  <c r="L82" i="1160"/>
  <c r="L92" i="1160" s="1"/>
  <c r="K82" i="1160"/>
  <c r="K92" i="1160" s="1"/>
  <c r="J82" i="1160"/>
  <c r="I82" i="1160"/>
  <c r="I92" i="1160" s="1"/>
  <c r="H82" i="1160"/>
  <c r="G82" i="1160"/>
  <c r="F82" i="1160"/>
  <c r="F92" i="1160" s="1"/>
  <c r="D82" i="1160"/>
  <c r="C82" i="1160"/>
  <c r="C92" i="1160" s="1"/>
  <c r="N68" i="1160"/>
  <c r="M68" i="1160"/>
  <c r="L68" i="1160"/>
  <c r="K68" i="1160"/>
  <c r="J68" i="1160"/>
  <c r="I68" i="1160"/>
  <c r="H68" i="1160"/>
  <c r="G68" i="1160"/>
  <c r="F68" i="1160"/>
  <c r="D68" i="1160"/>
  <c r="C68" i="1160"/>
  <c r="B64" i="1160"/>
  <c r="B63" i="1160"/>
  <c r="B62" i="1160"/>
  <c r="N58" i="1160"/>
  <c r="M58" i="1160"/>
  <c r="L58" i="1160"/>
  <c r="K58" i="1160"/>
  <c r="J58" i="1160"/>
  <c r="I58" i="1160"/>
  <c r="H58" i="1160"/>
  <c r="G58" i="1160"/>
  <c r="F58" i="1160"/>
  <c r="D58" i="1160"/>
  <c r="C58" i="1160"/>
  <c r="N47" i="1160"/>
  <c r="M47" i="1160"/>
  <c r="L47" i="1160"/>
  <c r="K47" i="1160"/>
  <c r="J47" i="1160"/>
  <c r="I47" i="1160"/>
  <c r="H47" i="1160"/>
  <c r="G47" i="1160"/>
  <c r="F47" i="1160"/>
  <c r="D47" i="1160"/>
  <c r="C47" i="1160"/>
  <c r="N41" i="1160"/>
  <c r="M41" i="1160"/>
  <c r="L41" i="1160"/>
  <c r="K41" i="1160"/>
  <c r="J41" i="1160"/>
  <c r="I41" i="1160"/>
  <c r="H41" i="1160"/>
  <c r="G41" i="1160"/>
  <c r="F41" i="1160"/>
  <c r="D41" i="1160"/>
  <c r="C41" i="1160"/>
  <c r="M27" i="1160"/>
  <c r="G27" i="1160"/>
  <c r="D27" i="1160"/>
  <c r="N25" i="1160"/>
  <c r="M25" i="1160"/>
  <c r="L25" i="1160"/>
  <c r="K25" i="1160"/>
  <c r="J25" i="1160"/>
  <c r="J27" i="1160" s="1"/>
  <c r="I25" i="1160"/>
  <c r="H25" i="1160"/>
  <c r="H27" i="1160" s="1"/>
  <c r="G25" i="1160"/>
  <c r="F25" i="1160"/>
  <c r="D25" i="1160"/>
  <c r="C25" i="1160"/>
  <c r="N17" i="1160"/>
  <c r="N27" i="1160" s="1"/>
  <c r="M17" i="1160"/>
  <c r="L17" i="1160"/>
  <c r="L27" i="1160" s="1"/>
  <c r="K17" i="1160"/>
  <c r="K27" i="1160" s="1"/>
  <c r="J17" i="1160"/>
  <c r="I17" i="1160"/>
  <c r="I27" i="1160" s="1"/>
  <c r="H17" i="1160"/>
  <c r="G17" i="1160"/>
  <c r="F17" i="1160"/>
  <c r="F27" i="1160" s="1"/>
  <c r="D17" i="1160"/>
  <c r="C17" i="1160"/>
  <c r="C27" i="1160" s="1"/>
  <c r="N6" i="1160"/>
  <c r="F6" i="1160"/>
  <c r="G6" i="1160" s="1"/>
  <c r="H6" i="1160" s="1"/>
  <c r="I6" i="1160" s="1"/>
  <c r="J6" i="1160" s="1"/>
  <c r="K6" i="1160" s="1"/>
  <c r="L6" i="1160" s="1"/>
  <c r="M6" i="1160" s="1"/>
  <c r="D6" i="1160"/>
  <c r="C6" i="1160"/>
  <c r="F4" i="1160"/>
  <c r="G4" i="1160" s="1"/>
  <c r="H4" i="1160" s="1"/>
  <c r="I4" i="1160" s="1"/>
  <c r="J4" i="1160" s="1"/>
  <c r="K4" i="1160" s="1"/>
  <c r="L4" i="1160" s="1"/>
  <c r="M4" i="1160" s="1"/>
  <c r="N4" i="1160" s="1"/>
  <c r="C4" i="1160"/>
  <c r="B4" i="1160"/>
  <c r="C5" i="1160" s="1"/>
  <c r="F3" i="1160"/>
  <c r="N164" i="1158"/>
  <c r="M164" i="1158"/>
  <c r="L164" i="1158"/>
  <c r="K164" i="1158"/>
  <c r="J164" i="1158"/>
  <c r="I164" i="1158"/>
  <c r="H164" i="1158"/>
  <c r="G164" i="1158"/>
  <c r="F164" i="1158"/>
  <c r="E164" i="1158"/>
  <c r="D164" i="1158"/>
  <c r="C164" i="1158"/>
  <c r="N156" i="1158"/>
  <c r="M156" i="1158"/>
  <c r="L156" i="1158"/>
  <c r="K156" i="1158"/>
  <c r="J156" i="1158"/>
  <c r="I156" i="1158"/>
  <c r="H156" i="1158"/>
  <c r="G156" i="1158"/>
  <c r="F156" i="1158"/>
  <c r="E156" i="1158"/>
  <c r="D156" i="1158"/>
  <c r="N154" i="1158"/>
  <c r="M154" i="1158"/>
  <c r="L154" i="1158"/>
  <c r="K154" i="1158"/>
  <c r="J154" i="1158"/>
  <c r="J144" i="1158" s="1"/>
  <c r="I154" i="1158"/>
  <c r="H154" i="1158"/>
  <c r="G154" i="1158"/>
  <c r="F154" i="1158"/>
  <c r="E154" i="1158"/>
  <c r="D154" i="1158"/>
  <c r="B154" i="1158"/>
  <c r="N153" i="1158"/>
  <c r="M153" i="1158"/>
  <c r="L153" i="1158"/>
  <c r="K153" i="1158"/>
  <c r="J153" i="1158"/>
  <c r="I153" i="1158"/>
  <c r="H153" i="1158"/>
  <c r="G153" i="1158"/>
  <c r="F153" i="1158"/>
  <c r="D153" i="1158"/>
  <c r="E153" i="1158" s="1"/>
  <c r="B153" i="1158"/>
  <c r="N152" i="1158"/>
  <c r="M152" i="1158"/>
  <c r="L152" i="1158"/>
  <c r="K152" i="1158"/>
  <c r="K144" i="1158" s="1"/>
  <c r="J152" i="1158"/>
  <c r="I152" i="1158"/>
  <c r="H152" i="1158"/>
  <c r="G152" i="1158"/>
  <c r="F152" i="1158"/>
  <c r="D152" i="1158"/>
  <c r="B152" i="1158"/>
  <c r="N146" i="1158"/>
  <c r="M146" i="1158"/>
  <c r="L146" i="1158"/>
  <c r="K146" i="1158"/>
  <c r="J146" i="1158"/>
  <c r="I146" i="1158"/>
  <c r="H146" i="1158"/>
  <c r="G146" i="1158"/>
  <c r="F146" i="1158"/>
  <c r="E146" i="1158"/>
  <c r="D146" i="1158"/>
  <c r="N145" i="1158"/>
  <c r="M145" i="1158"/>
  <c r="L145" i="1158"/>
  <c r="K145" i="1158"/>
  <c r="J145" i="1158"/>
  <c r="I145" i="1158"/>
  <c r="H145" i="1158"/>
  <c r="G145" i="1158"/>
  <c r="F145" i="1158"/>
  <c r="D145" i="1158"/>
  <c r="E145" i="1158" s="1"/>
  <c r="N143" i="1158"/>
  <c r="M143" i="1158"/>
  <c r="L143" i="1158"/>
  <c r="K143" i="1158"/>
  <c r="J143" i="1158"/>
  <c r="I143" i="1158"/>
  <c r="H143" i="1158"/>
  <c r="G143" i="1158"/>
  <c r="F143" i="1158"/>
  <c r="D143" i="1158"/>
  <c r="E143" i="1158" s="1"/>
  <c r="C148" i="1158"/>
  <c r="N142" i="1158"/>
  <c r="M142" i="1158"/>
  <c r="M144" i="1158" s="1"/>
  <c r="L142" i="1158"/>
  <c r="K142" i="1158"/>
  <c r="J142" i="1158"/>
  <c r="I142" i="1158"/>
  <c r="H142" i="1158"/>
  <c r="H144" i="1158" s="1"/>
  <c r="G142" i="1158"/>
  <c r="F142" i="1158"/>
  <c r="E142" i="1158"/>
  <c r="D142" i="1158"/>
  <c r="M137" i="1158"/>
  <c r="N135" i="1158"/>
  <c r="M135" i="1158"/>
  <c r="L135" i="1158"/>
  <c r="K135" i="1158"/>
  <c r="J135" i="1158"/>
  <c r="I135" i="1158"/>
  <c r="H135" i="1158"/>
  <c r="G135" i="1158"/>
  <c r="F135" i="1158"/>
  <c r="D135" i="1158"/>
  <c r="E135" i="1158" s="1"/>
  <c r="N134" i="1158"/>
  <c r="M134" i="1158"/>
  <c r="L134" i="1158"/>
  <c r="K134" i="1158"/>
  <c r="J134" i="1158"/>
  <c r="I134" i="1158"/>
  <c r="H134" i="1158"/>
  <c r="G134" i="1158"/>
  <c r="F134" i="1158"/>
  <c r="E134" i="1158"/>
  <c r="D134" i="1158"/>
  <c r="N133" i="1158"/>
  <c r="M133" i="1158"/>
  <c r="L133" i="1158"/>
  <c r="K133" i="1158"/>
  <c r="J133" i="1158"/>
  <c r="I133" i="1158"/>
  <c r="H133" i="1158"/>
  <c r="G133" i="1158"/>
  <c r="F133" i="1158"/>
  <c r="D133" i="1158"/>
  <c r="E133" i="1158" s="1"/>
  <c r="N132" i="1158"/>
  <c r="M132" i="1158"/>
  <c r="L132" i="1158"/>
  <c r="L137" i="1158" s="1"/>
  <c r="K132" i="1158"/>
  <c r="K137" i="1158" s="1"/>
  <c r="J132" i="1158"/>
  <c r="J137" i="1158" s="1"/>
  <c r="I132" i="1158"/>
  <c r="H132" i="1158"/>
  <c r="H137" i="1158" s="1"/>
  <c r="G132" i="1158"/>
  <c r="G137" i="1158" s="1"/>
  <c r="F132" i="1158"/>
  <c r="E132" i="1158"/>
  <c r="D132" i="1158"/>
  <c r="D137" i="1158" s="1"/>
  <c r="C137" i="1158"/>
  <c r="I129" i="1158"/>
  <c r="N127" i="1158"/>
  <c r="M127" i="1158"/>
  <c r="L127" i="1158"/>
  <c r="K127" i="1158"/>
  <c r="J127" i="1158"/>
  <c r="I127" i="1158"/>
  <c r="H127" i="1158"/>
  <c r="G127" i="1158"/>
  <c r="F127" i="1158"/>
  <c r="E127" i="1158"/>
  <c r="D127" i="1158"/>
  <c r="N126" i="1158"/>
  <c r="M126" i="1158"/>
  <c r="L126" i="1158"/>
  <c r="K126" i="1158"/>
  <c r="J126" i="1158"/>
  <c r="I126" i="1158"/>
  <c r="H126" i="1158"/>
  <c r="G126" i="1158"/>
  <c r="F126" i="1158"/>
  <c r="D126" i="1158"/>
  <c r="E126" i="1158" s="1"/>
  <c r="N125" i="1158"/>
  <c r="M125" i="1158"/>
  <c r="L125" i="1158"/>
  <c r="K125" i="1158"/>
  <c r="J125" i="1158"/>
  <c r="I125" i="1158"/>
  <c r="H125" i="1158"/>
  <c r="G125" i="1158"/>
  <c r="F125" i="1158"/>
  <c r="E125" i="1158"/>
  <c r="D125" i="1158"/>
  <c r="N124" i="1158"/>
  <c r="M124" i="1158"/>
  <c r="L124" i="1158"/>
  <c r="K124" i="1158"/>
  <c r="J124" i="1158"/>
  <c r="I124" i="1158"/>
  <c r="H124" i="1158"/>
  <c r="G124" i="1158"/>
  <c r="F124" i="1158"/>
  <c r="D124" i="1158"/>
  <c r="E124" i="1158" s="1"/>
  <c r="N123" i="1158"/>
  <c r="M123" i="1158"/>
  <c r="L123" i="1158"/>
  <c r="K123" i="1158"/>
  <c r="J123" i="1158"/>
  <c r="I123" i="1158"/>
  <c r="H123" i="1158"/>
  <c r="G123" i="1158"/>
  <c r="F123" i="1158"/>
  <c r="E123" i="1158"/>
  <c r="D123" i="1158"/>
  <c r="N122" i="1158"/>
  <c r="N129" i="1158" s="1"/>
  <c r="M122" i="1158"/>
  <c r="L122" i="1158"/>
  <c r="K122" i="1158"/>
  <c r="J122" i="1158"/>
  <c r="I122" i="1158"/>
  <c r="H122" i="1158"/>
  <c r="G122" i="1158"/>
  <c r="F122" i="1158"/>
  <c r="F129" i="1158" s="1"/>
  <c r="D122" i="1158"/>
  <c r="E122" i="1158" s="1"/>
  <c r="N121" i="1158"/>
  <c r="M121" i="1158"/>
  <c r="M129" i="1158" s="1"/>
  <c r="L121" i="1158"/>
  <c r="L129" i="1158" s="1"/>
  <c r="L139" i="1158" s="1"/>
  <c r="K121" i="1158"/>
  <c r="K129" i="1158" s="1"/>
  <c r="J121" i="1158"/>
  <c r="I121" i="1158"/>
  <c r="H121" i="1158"/>
  <c r="H129" i="1158" s="1"/>
  <c r="H139" i="1158" s="1"/>
  <c r="G121" i="1158"/>
  <c r="G129" i="1158" s="1"/>
  <c r="G139" i="1158" s="1"/>
  <c r="F121" i="1158"/>
  <c r="E121" i="1158"/>
  <c r="D121" i="1158"/>
  <c r="D129" i="1158" s="1"/>
  <c r="C129" i="1158"/>
  <c r="I118" i="1158"/>
  <c r="J118" i="1158" s="1"/>
  <c r="K118" i="1158" s="1"/>
  <c r="L118" i="1158" s="1"/>
  <c r="M118" i="1158" s="1"/>
  <c r="N118" i="1158" s="1"/>
  <c r="F118" i="1158"/>
  <c r="G118" i="1158" s="1"/>
  <c r="H118" i="1158" s="1"/>
  <c r="D118" i="1158"/>
  <c r="C118" i="1158"/>
  <c r="F116" i="1158"/>
  <c r="G116" i="1158" s="1"/>
  <c r="H116" i="1158" s="1"/>
  <c r="I116" i="1158" s="1"/>
  <c r="J116" i="1158" s="1"/>
  <c r="K116" i="1158" s="1"/>
  <c r="L116" i="1158" s="1"/>
  <c r="M116" i="1158" s="1"/>
  <c r="N116" i="1158" s="1"/>
  <c r="C116" i="1158"/>
  <c r="B116" i="1158"/>
  <c r="C117" i="1158" s="1"/>
  <c r="F115" i="1158"/>
  <c r="I92" i="1158"/>
  <c r="G92" i="1158"/>
  <c r="N90" i="1158"/>
  <c r="M90" i="1158"/>
  <c r="L90" i="1158"/>
  <c r="K90" i="1158"/>
  <c r="J90" i="1158"/>
  <c r="J92" i="1158" s="1"/>
  <c r="I90" i="1158"/>
  <c r="H90" i="1158"/>
  <c r="G90" i="1158"/>
  <c r="F90" i="1158"/>
  <c r="D90" i="1158"/>
  <c r="C90" i="1158"/>
  <c r="N82" i="1158"/>
  <c r="N92" i="1158" s="1"/>
  <c r="M82" i="1158"/>
  <c r="L82" i="1158"/>
  <c r="L92" i="1158" s="1"/>
  <c r="K82" i="1158"/>
  <c r="K92" i="1158" s="1"/>
  <c r="J82" i="1158"/>
  <c r="I82" i="1158"/>
  <c r="H82" i="1158"/>
  <c r="H92" i="1158" s="1"/>
  <c r="G82" i="1158"/>
  <c r="F82" i="1158"/>
  <c r="F92" i="1158" s="1"/>
  <c r="D82" i="1158"/>
  <c r="C82" i="1158"/>
  <c r="C92" i="1158" s="1"/>
  <c r="N68" i="1158"/>
  <c r="M68" i="1158"/>
  <c r="L68" i="1158"/>
  <c r="K68" i="1158"/>
  <c r="J68" i="1158"/>
  <c r="I68" i="1158"/>
  <c r="H68" i="1158"/>
  <c r="G68" i="1158"/>
  <c r="F68" i="1158"/>
  <c r="D68" i="1158"/>
  <c r="C68" i="1158"/>
  <c r="B64" i="1158"/>
  <c r="B63" i="1158"/>
  <c r="B62" i="1158"/>
  <c r="N58" i="1158"/>
  <c r="M58" i="1158"/>
  <c r="L58" i="1158"/>
  <c r="K58" i="1158"/>
  <c r="J58" i="1158"/>
  <c r="I58" i="1158"/>
  <c r="H58" i="1158"/>
  <c r="G58" i="1158"/>
  <c r="F58" i="1158"/>
  <c r="D58" i="1158"/>
  <c r="C58" i="1158"/>
  <c r="N47" i="1158"/>
  <c r="M47" i="1158"/>
  <c r="L47" i="1158"/>
  <c r="K47" i="1158"/>
  <c r="J47" i="1158"/>
  <c r="I47" i="1158"/>
  <c r="H47" i="1158"/>
  <c r="G47" i="1158"/>
  <c r="F47" i="1158"/>
  <c r="D47" i="1158"/>
  <c r="C47" i="1158"/>
  <c r="N41" i="1158"/>
  <c r="M41" i="1158"/>
  <c r="L41" i="1158"/>
  <c r="K41" i="1158"/>
  <c r="J41" i="1158"/>
  <c r="I41" i="1158"/>
  <c r="H41" i="1158"/>
  <c r="G41" i="1158"/>
  <c r="F41" i="1158"/>
  <c r="D41" i="1158"/>
  <c r="C41" i="1158"/>
  <c r="I27" i="1158"/>
  <c r="G27" i="1158"/>
  <c r="N25" i="1158"/>
  <c r="M25" i="1158"/>
  <c r="L25" i="1158"/>
  <c r="K25" i="1158"/>
  <c r="J25" i="1158"/>
  <c r="J27" i="1158" s="1"/>
  <c r="I25" i="1158"/>
  <c r="H25" i="1158"/>
  <c r="G25" i="1158"/>
  <c r="F25" i="1158"/>
  <c r="D25" i="1158"/>
  <c r="C25" i="1158"/>
  <c r="N17" i="1158"/>
  <c r="N27" i="1158" s="1"/>
  <c r="M17" i="1158"/>
  <c r="L17" i="1158"/>
  <c r="L27" i="1158" s="1"/>
  <c r="K17" i="1158"/>
  <c r="K27" i="1158" s="1"/>
  <c r="J17" i="1158"/>
  <c r="I17" i="1158"/>
  <c r="H17" i="1158"/>
  <c r="H27" i="1158" s="1"/>
  <c r="G17" i="1158"/>
  <c r="F17" i="1158"/>
  <c r="F27" i="1158" s="1"/>
  <c r="D17" i="1158"/>
  <c r="C17" i="1158"/>
  <c r="C27" i="1158" s="1"/>
  <c r="J6" i="1158"/>
  <c r="K6" i="1158" s="1"/>
  <c r="L6" i="1158" s="1"/>
  <c r="M6" i="1158" s="1"/>
  <c r="N6" i="1158" s="1"/>
  <c r="F6" i="1158"/>
  <c r="G6" i="1158" s="1"/>
  <c r="H6" i="1158" s="1"/>
  <c r="I6" i="1158" s="1"/>
  <c r="D6" i="1158"/>
  <c r="C6" i="1158"/>
  <c r="C5" i="1158"/>
  <c r="H4" i="1158"/>
  <c r="I4" i="1158" s="1"/>
  <c r="J4" i="1158" s="1"/>
  <c r="K4" i="1158" s="1"/>
  <c r="L4" i="1158" s="1"/>
  <c r="M4" i="1158" s="1"/>
  <c r="N4" i="1158" s="1"/>
  <c r="G4" i="1158"/>
  <c r="F4" i="1158"/>
  <c r="C4" i="1158"/>
  <c r="B4" i="1158"/>
  <c r="H3" i="1158"/>
  <c r="F3" i="1158"/>
  <c r="G3" i="1158" s="1"/>
  <c r="G5" i="1158" s="1"/>
  <c r="N164" i="1156"/>
  <c r="M164" i="1156"/>
  <c r="L164" i="1156"/>
  <c r="K164" i="1156"/>
  <c r="J164" i="1156"/>
  <c r="I164" i="1156"/>
  <c r="H164" i="1156"/>
  <c r="G164" i="1156"/>
  <c r="F164" i="1156"/>
  <c r="D164" i="1156"/>
  <c r="E164" i="1156" s="1"/>
  <c r="C164" i="1156"/>
  <c r="N156" i="1156"/>
  <c r="M156" i="1156"/>
  <c r="L156" i="1156"/>
  <c r="K156" i="1156"/>
  <c r="J156" i="1156"/>
  <c r="I156" i="1156"/>
  <c r="H156" i="1156"/>
  <c r="G156" i="1156"/>
  <c r="F156" i="1156"/>
  <c r="D156" i="1156"/>
  <c r="E156" i="1156"/>
  <c r="N154" i="1156"/>
  <c r="M154" i="1156"/>
  <c r="L154" i="1156"/>
  <c r="K154" i="1156"/>
  <c r="J154" i="1156"/>
  <c r="I154" i="1156"/>
  <c r="I144" i="1156" s="1"/>
  <c r="H154" i="1156"/>
  <c r="G154" i="1156"/>
  <c r="F154" i="1156"/>
  <c r="D154" i="1156"/>
  <c r="E154" i="1156"/>
  <c r="B154" i="1156"/>
  <c r="N153" i="1156"/>
  <c r="N144" i="1156" s="1"/>
  <c r="M153" i="1156"/>
  <c r="L153" i="1156"/>
  <c r="K153" i="1156"/>
  <c r="J153" i="1156"/>
  <c r="I153" i="1156"/>
  <c r="H153" i="1156"/>
  <c r="G153" i="1156"/>
  <c r="F153" i="1156"/>
  <c r="F144" i="1156" s="1"/>
  <c r="E153" i="1156"/>
  <c r="D153" i="1156"/>
  <c r="B153" i="1156"/>
  <c r="N152" i="1156"/>
  <c r="M152" i="1156"/>
  <c r="L152" i="1156"/>
  <c r="K152" i="1156"/>
  <c r="J152" i="1156"/>
  <c r="I152" i="1156"/>
  <c r="H152" i="1156"/>
  <c r="G152" i="1156"/>
  <c r="G144" i="1156" s="1"/>
  <c r="F152" i="1156"/>
  <c r="E152" i="1156"/>
  <c r="D152" i="1156"/>
  <c r="B152" i="1156"/>
  <c r="N146" i="1156"/>
  <c r="M146" i="1156"/>
  <c r="L146" i="1156"/>
  <c r="K146" i="1156"/>
  <c r="J146" i="1156"/>
  <c r="I146" i="1156"/>
  <c r="H146" i="1156"/>
  <c r="G146" i="1156"/>
  <c r="F146" i="1156"/>
  <c r="D146" i="1156"/>
  <c r="E146" i="1156" s="1"/>
  <c r="N145" i="1156"/>
  <c r="M145" i="1156"/>
  <c r="L145" i="1156"/>
  <c r="K145" i="1156"/>
  <c r="J145" i="1156"/>
  <c r="I145" i="1156"/>
  <c r="H145" i="1156"/>
  <c r="G145" i="1156"/>
  <c r="F145" i="1156"/>
  <c r="D145" i="1156"/>
  <c r="E145" i="1156" s="1"/>
  <c r="D144" i="1156"/>
  <c r="N143" i="1156"/>
  <c r="M143" i="1156"/>
  <c r="L143" i="1156"/>
  <c r="K143" i="1156"/>
  <c r="J143" i="1156"/>
  <c r="I143" i="1156"/>
  <c r="H143" i="1156"/>
  <c r="G143" i="1156"/>
  <c r="G148" i="1156" s="1"/>
  <c r="F143" i="1156"/>
  <c r="D143" i="1156"/>
  <c r="E143" i="1156" s="1"/>
  <c r="N142" i="1156"/>
  <c r="M142" i="1156"/>
  <c r="L142" i="1156"/>
  <c r="K142" i="1156"/>
  <c r="J142" i="1156"/>
  <c r="I142" i="1156"/>
  <c r="I148" i="1156" s="1"/>
  <c r="H142" i="1156"/>
  <c r="G142" i="1156"/>
  <c r="F142" i="1156"/>
  <c r="D142" i="1156"/>
  <c r="N137" i="1156"/>
  <c r="N135" i="1156"/>
  <c r="M135" i="1156"/>
  <c r="L135" i="1156"/>
  <c r="K135" i="1156"/>
  <c r="J135" i="1156"/>
  <c r="I135" i="1156"/>
  <c r="H135" i="1156"/>
  <c r="G135" i="1156"/>
  <c r="F135" i="1156"/>
  <c r="D135" i="1156"/>
  <c r="E135" i="1156" s="1"/>
  <c r="N134" i="1156"/>
  <c r="M134" i="1156"/>
  <c r="L134" i="1156"/>
  <c r="K134" i="1156"/>
  <c r="J134" i="1156"/>
  <c r="I134" i="1156"/>
  <c r="H134" i="1156"/>
  <c r="G134" i="1156"/>
  <c r="F134" i="1156"/>
  <c r="D134" i="1156"/>
  <c r="E134" i="1156" s="1"/>
  <c r="N133" i="1156"/>
  <c r="M133" i="1156"/>
  <c r="L133" i="1156"/>
  <c r="K133" i="1156"/>
  <c r="J133" i="1156"/>
  <c r="I133" i="1156"/>
  <c r="H133" i="1156"/>
  <c r="G133" i="1156"/>
  <c r="F133" i="1156"/>
  <c r="D133" i="1156"/>
  <c r="E133" i="1156" s="1"/>
  <c r="N132" i="1156"/>
  <c r="M132" i="1156"/>
  <c r="M137" i="1156" s="1"/>
  <c r="L132" i="1156"/>
  <c r="L137" i="1156" s="1"/>
  <c r="K132" i="1156"/>
  <c r="K137" i="1156" s="1"/>
  <c r="J132" i="1156"/>
  <c r="I132" i="1156"/>
  <c r="I137" i="1156" s="1"/>
  <c r="H132" i="1156"/>
  <c r="G132" i="1156"/>
  <c r="G137" i="1156" s="1"/>
  <c r="F132" i="1156"/>
  <c r="F137" i="1156" s="1"/>
  <c r="D132" i="1156"/>
  <c r="E132" i="1156" s="1"/>
  <c r="C137" i="1156"/>
  <c r="J129" i="1156"/>
  <c r="N127" i="1156"/>
  <c r="M127" i="1156"/>
  <c r="L127" i="1156"/>
  <c r="K127" i="1156"/>
  <c r="J127" i="1156"/>
  <c r="I127" i="1156"/>
  <c r="H127" i="1156"/>
  <c r="G127" i="1156"/>
  <c r="F127" i="1156"/>
  <c r="D127" i="1156"/>
  <c r="E127" i="1156" s="1"/>
  <c r="N126" i="1156"/>
  <c r="M126" i="1156"/>
  <c r="L126" i="1156"/>
  <c r="K126" i="1156"/>
  <c r="J126" i="1156"/>
  <c r="I126" i="1156"/>
  <c r="H126" i="1156"/>
  <c r="G126" i="1156"/>
  <c r="F126" i="1156"/>
  <c r="D126" i="1156"/>
  <c r="E126" i="1156" s="1"/>
  <c r="N125" i="1156"/>
  <c r="M125" i="1156"/>
  <c r="L125" i="1156"/>
  <c r="K125" i="1156"/>
  <c r="J125" i="1156"/>
  <c r="I125" i="1156"/>
  <c r="H125" i="1156"/>
  <c r="G125" i="1156"/>
  <c r="F125" i="1156"/>
  <c r="D125" i="1156"/>
  <c r="E125" i="1156" s="1"/>
  <c r="N124" i="1156"/>
  <c r="M124" i="1156"/>
  <c r="L124" i="1156"/>
  <c r="K124" i="1156"/>
  <c r="J124" i="1156"/>
  <c r="I124" i="1156"/>
  <c r="H124" i="1156"/>
  <c r="G124" i="1156"/>
  <c r="F124" i="1156"/>
  <c r="D124" i="1156"/>
  <c r="E124" i="1156" s="1"/>
  <c r="N123" i="1156"/>
  <c r="M123" i="1156"/>
  <c r="L123" i="1156"/>
  <c r="K123" i="1156"/>
  <c r="J123" i="1156"/>
  <c r="I123" i="1156"/>
  <c r="H123" i="1156"/>
  <c r="G123" i="1156"/>
  <c r="F123" i="1156"/>
  <c r="D123" i="1156"/>
  <c r="E123" i="1156" s="1"/>
  <c r="N122" i="1156"/>
  <c r="M122" i="1156"/>
  <c r="M129" i="1156" s="1"/>
  <c r="M139" i="1156" s="1"/>
  <c r="L122" i="1156"/>
  <c r="K122" i="1156"/>
  <c r="J122" i="1156"/>
  <c r="I122" i="1156"/>
  <c r="H122" i="1156"/>
  <c r="H129" i="1156" s="1"/>
  <c r="G122" i="1156"/>
  <c r="G129" i="1156" s="1"/>
  <c r="G139" i="1156" s="1"/>
  <c r="F122" i="1156"/>
  <c r="D122" i="1156"/>
  <c r="E122" i="1156" s="1"/>
  <c r="N121" i="1156"/>
  <c r="M121" i="1156"/>
  <c r="L121" i="1156"/>
  <c r="K121" i="1156"/>
  <c r="K129" i="1156" s="1"/>
  <c r="J121" i="1156"/>
  <c r="I121" i="1156"/>
  <c r="I129" i="1156" s="1"/>
  <c r="H121" i="1156"/>
  <c r="G121" i="1156"/>
  <c r="F121" i="1156"/>
  <c r="D121" i="1156"/>
  <c r="C129" i="1156"/>
  <c r="C139" i="1156" s="1"/>
  <c r="H118" i="1156"/>
  <c r="I118" i="1156" s="1"/>
  <c r="J118" i="1156" s="1"/>
  <c r="K118" i="1156" s="1"/>
  <c r="L118" i="1156" s="1"/>
  <c r="M118" i="1156" s="1"/>
  <c r="N118" i="1156" s="1"/>
  <c r="D118" i="1156"/>
  <c r="F118" i="1156" s="1"/>
  <c r="G118" i="1156" s="1"/>
  <c r="C118" i="1156"/>
  <c r="C117" i="1156"/>
  <c r="G116" i="1156"/>
  <c r="H116" i="1156" s="1"/>
  <c r="I116" i="1156" s="1"/>
  <c r="J116" i="1156" s="1"/>
  <c r="K116" i="1156" s="1"/>
  <c r="L116" i="1156" s="1"/>
  <c r="M116" i="1156" s="1"/>
  <c r="N116" i="1156" s="1"/>
  <c r="F116" i="1156"/>
  <c r="C116" i="1156"/>
  <c r="B116" i="1156"/>
  <c r="H115" i="1156"/>
  <c r="G115" i="1156"/>
  <c r="G117" i="1156" s="1"/>
  <c r="F115" i="1156"/>
  <c r="F117" i="1156" s="1"/>
  <c r="M92" i="1156"/>
  <c r="K92" i="1156"/>
  <c r="J92" i="1156"/>
  <c r="H92" i="1156"/>
  <c r="D92" i="1156"/>
  <c r="N90" i="1156"/>
  <c r="M90" i="1156"/>
  <c r="L90" i="1156"/>
  <c r="K90" i="1156"/>
  <c r="J90" i="1156"/>
  <c r="I90" i="1156"/>
  <c r="H90" i="1156"/>
  <c r="G90" i="1156"/>
  <c r="F90" i="1156"/>
  <c r="D90" i="1156"/>
  <c r="C90" i="1156"/>
  <c r="N82" i="1156"/>
  <c r="N92" i="1156" s="1"/>
  <c r="M82" i="1156"/>
  <c r="L82" i="1156"/>
  <c r="K82" i="1156"/>
  <c r="J82" i="1156"/>
  <c r="I82" i="1156"/>
  <c r="I92" i="1156" s="1"/>
  <c r="H82" i="1156"/>
  <c r="G82" i="1156"/>
  <c r="G92" i="1156" s="1"/>
  <c r="F82" i="1156"/>
  <c r="F92" i="1156" s="1"/>
  <c r="D82" i="1156"/>
  <c r="C82" i="1156"/>
  <c r="N68" i="1156"/>
  <c r="M68" i="1156"/>
  <c r="L68" i="1156"/>
  <c r="K68" i="1156"/>
  <c r="J68" i="1156"/>
  <c r="I68" i="1156"/>
  <c r="H68" i="1156"/>
  <c r="G68" i="1156"/>
  <c r="F68" i="1156"/>
  <c r="D68" i="1156"/>
  <c r="C68" i="1156"/>
  <c r="B64" i="1156"/>
  <c r="B63" i="1156"/>
  <c r="B62" i="1156"/>
  <c r="N58" i="1156"/>
  <c r="M58" i="1156"/>
  <c r="L58" i="1156"/>
  <c r="K58" i="1156"/>
  <c r="J58" i="1156"/>
  <c r="I58" i="1156"/>
  <c r="H58" i="1156"/>
  <c r="G58" i="1156"/>
  <c r="F58" i="1156"/>
  <c r="D58" i="1156"/>
  <c r="C58" i="1156"/>
  <c r="N47" i="1156"/>
  <c r="M47" i="1156"/>
  <c r="L47" i="1156"/>
  <c r="K47" i="1156"/>
  <c r="J47" i="1156"/>
  <c r="I47" i="1156"/>
  <c r="H47" i="1156"/>
  <c r="G47" i="1156"/>
  <c r="F47" i="1156"/>
  <c r="D47" i="1156"/>
  <c r="C47" i="1156"/>
  <c r="N41" i="1156"/>
  <c r="M41" i="1156"/>
  <c r="L41" i="1156"/>
  <c r="K41" i="1156"/>
  <c r="J41" i="1156"/>
  <c r="I41" i="1156"/>
  <c r="H41" i="1156"/>
  <c r="G41" i="1156"/>
  <c r="F41" i="1156"/>
  <c r="D41" i="1156"/>
  <c r="C41" i="1156"/>
  <c r="M27" i="1156"/>
  <c r="K27" i="1156"/>
  <c r="J27" i="1156"/>
  <c r="H27" i="1156"/>
  <c r="D27" i="1156"/>
  <c r="N25" i="1156"/>
  <c r="M25" i="1156"/>
  <c r="L25" i="1156"/>
  <c r="K25" i="1156"/>
  <c r="J25" i="1156"/>
  <c r="I25" i="1156"/>
  <c r="H25" i="1156"/>
  <c r="G25" i="1156"/>
  <c r="F25" i="1156"/>
  <c r="D25" i="1156"/>
  <c r="C25" i="1156"/>
  <c r="N17" i="1156"/>
  <c r="M17" i="1156"/>
  <c r="L17" i="1156"/>
  <c r="L27" i="1156" s="1"/>
  <c r="K17" i="1156"/>
  <c r="J17" i="1156"/>
  <c r="I17" i="1156"/>
  <c r="I27" i="1156" s="1"/>
  <c r="H17" i="1156"/>
  <c r="G17" i="1156"/>
  <c r="G27" i="1156" s="1"/>
  <c r="F17" i="1156"/>
  <c r="D17" i="1156"/>
  <c r="C17" i="1156"/>
  <c r="C27" i="1156" s="1"/>
  <c r="F6" i="1156"/>
  <c r="G6" i="1156" s="1"/>
  <c r="H6" i="1156" s="1"/>
  <c r="I6" i="1156" s="1"/>
  <c r="J6" i="1156" s="1"/>
  <c r="K6" i="1156" s="1"/>
  <c r="L6" i="1156" s="1"/>
  <c r="M6" i="1156" s="1"/>
  <c r="N6" i="1156" s="1"/>
  <c r="D6" i="1156"/>
  <c r="C6" i="1156"/>
  <c r="C5" i="1156"/>
  <c r="G4" i="1156"/>
  <c r="H4" i="1156" s="1"/>
  <c r="I4" i="1156" s="1"/>
  <c r="J4" i="1156" s="1"/>
  <c r="K4" i="1156" s="1"/>
  <c r="L4" i="1156" s="1"/>
  <c r="M4" i="1156" s="1"/>
  <c r="N4" i="1156" s="1"/>
  <c r="F4" i="1156"/>
  <c r="C4" i="1156"/>
  <c r="B4" i="1156"/>
  <c r="F3" i="1156"/>
  <c r="G3" i="1156" s="1"/>
  <c r="H3" i="1156" s="1"/>
  <c r="N164" i="1154"/>
  <c r="M164" i="1154"/>
  <c r="L164" i="1154"/>
  <c r="K164" i="1154"/>
  <c r="J164" i="1154"/>
  <c r="I164" i="1154"/>
  <c r="H164" i="1154"/>
  <c r="G164" i="1154"/>
  <c r="F164" i="1154"/>
  <c r="E164" i="1154"/>
  <c r="D164" i="1154"/>
  <c r="C164" i="1154"/>
  <c r="N156" i="1154"/>
  <c r="M156" i="1154"/>
  <c r="L156" i="1154"/>
  <c r="K156" i="1154"/>
  <c r="J156" i="1154"/>
  <c r="I156" i="1154"/>
  <c r="H156" i="1154"/>
  <c r="G156" i="1154"/>
  <c r="F156" i="1154"/>
  <c r="D156" i="1154"/>
  <c r="E156" i="1154"/>
  <c r="N154" i="1154"/>
  <c r="M154" i="1154"/>
  <c r="L154" i="1154"/>
  <c r="K154" i="1154"/>
  <c r="J154" i="1154"/>
  <c r="I154" i="1154"/>
  <c r="H154" i="1154"/>
  <c r="G154" i="1154"/>
  <c r="F154" i="1154"/>
  <c r="D154" i="1154"/>
  <c r="B154" i="1154"/>
  <c r="N153" i="1154"/>
  <c r="M153" i="1154"/>
  <c r="L153" i="1154"/>
  <c r="K153" i="1154"/>
  <c r="J153" i="1154"/>
  <c r="I153" i="1154"/>
  <c r="H153" i="1154"/>
  <c r="G153" i="1154"/>
  <c r="F153" i="1154"/>
  <c r="D153" i="1154"/>
  <c r="E153" i="1154" s="1"/>
  <c r="B153" i="1154"/>
  <c r="N152" i="1154"/>
  <c r="M152" i="1154"/>
  <c r="L152" i="1154"/>
  <c r="K152" i="1154"/>
  <c r="J152" i="1154"/>
  <c r="I152" i="1154"/>
  <c r="I144" i="1154" s="1"/>
  <c r="H152" i="1154"/>
  <c r="G152" i="1154"/>
  <c r="F152" i="1154"/>
  <c r="E152" i="1154"/>
  <c r="D152" i="1154"/>
  <c r="B152" i="1154"/>
  <c r="N146" i="1154"/>
  <c r="M146" i="1154"/>
  <c r="L146" i="1154"/>
  <c r="K146" i="1154"/>
  <c r="J146" i="1154"/>
  <c r="I146" i="1154"/>
  <c r="H146" i="1154"/>
  <c r="G146" i="1154"/>
  <c r="F146" i="1154"/>
  <c r="E146" i="1154"/>
  <c r="D146" i="1154"/>
  <c r="N145" i="1154"/>
  <c r="M145" i="1154"/>
  <c r="L145" i="1154"/>
  <c r="K145" i="1154"/>
  <c r="J145" i="1154"/>
  <c r="I145" i="1154"/>
  <c r="H145" i="1154"/>
  <c r="G145" i="1154"/>
  <c r="F145" i="1154"/>
  <c r="D145" i="1154"/>
  <c r="E145" i="1154" s="1"/>
  <c r="N144" i="1154"/>
  <c r="N143" i="1154"/>
  <c r="M143" i="1154"/>
  <c r="L143" i="1154"/>
  <c r="K143" i="1154"/>
  <c r="J143" i="1154"/>
  <c r="I143" i="1154"/>
  <c r="I148" i="1154" s="1"/>
  <c r="H143" i="1154"/>
  <c r="G143" i="1154"/>
  <c r="F143" i="1154"/>
  <c r="D143" i="1154"/>
  <c r="E143" i="1154" s="1"/>
  <c r="N142" i="1154"/>
  <c r="M142" i="1154"/>
  <c r="L142" i="1154"/>
  <c r="K142" i="1154"/>
  <c r="J142" i="1154"/>
  <c r="I142" i="1154"/>
  <c r="H142" i="1154"/>
  <c r="G142" i="1154"/>
  <c r="F142" i="1154"/>
  <c r="E142" i="1154"/>
  <c r="D142" i="1154"/>
  <c r="N137" i="1154"/>
  <c r="F137" i="1154"/>
  <c r="N135" i="1154"/>
  <c r="M135" i="1154"/>
  <c r="L135" i="1154"/>
  <c r="K135" i="1154"/>
  <c r="J135" i="1154"/>
  <c r="I135" i="1154"/>
  <c r="H135" i="1154"/>
  <c r="G135" i="1154"/>
  <c r="F135" i="1154"/>
  <c r="D135" i="1154"/>
  <c r="E135" i="1154" s="1"/>
  <c r="N134" i="1154"/>
  <c r="M134" i="1154"/>
  <c r="L134" i="1154"/>
  <c r="K134" i="1154"/>
  <c r="J134" i="1154"/>
  <c r="I134" i="1154"/>
  <c r="H134" i="1154"/>
  <c r="G134" i="1154"/>
  <c r="F134" i="1154"/>
  <c r="E134" i="1154"/>
  <c r="D134" i="1154"/>
  <c r="N133" i="1154"/>
  <c r="M133" i="1154"/>
  <c r="L133" i="1154"/>
  <c r="K133" i="1154"/>
  <c r="J133" i="1154"/>
  <c r="I133" i="1154"/>
  <c r="H133" i="1154"/>
  <c r="G133" i="1154"/>
  <c r="F133" i="1154"/>
  <c r="D133" i="1154"/>
  <c r="E133" i="1154" s="1"/>
  <c r="N132" i="1154"/>
  <c r="M132" i="1154"/>
  <c r="M137" i="1154" s="1"/>
  <c r="L132" i="1154"/>
  <c r="K132" i="1154"/>
  <c r="K137" i="1154" s="1"/>
  <c r="J132" i="1154"/>
  <c r="J137" i="1154" s="1"/>
  <c r="I132" i="1154"/>
  <c r="I137" i="1154" s="1"/>
  <c r="H132" i="1154"/>
  <c r="H137" i="1154" s="1"/>
  <c r="G132" i="1154"/>
  <c r="G137" i="1154" s="1"/>
  <c r="F132" i="1154"/>
  <c r="E132" i="1154"/>
  <c r="D132" i="1154"/>
  <c r="C137" i="1154"/>
  <c r="D129" i="1154"/>
  <c r="N127" i="1154"/>
  <c r="M127" i="1154"/>
  <c r="L127" i="1154"/>
  <c r="K127" i="1154"/>
  <c r="J127" i="1154"/>
  <c r="I127" i="1154"/>
  <c r="H127" i="1154"/>
  <c r="G127" i="1154"/>
  <c r="F127" i="1154"/>
  <c r="E127" i="1154"/>
  <c r="D127" i="1154"/>
  <c r="N126" i="1154"/>
  <c r="M126" i="1154"/>
  <c r="L126" i="1154"/>
  <c r="K126" i="1154"/>
  <c r="J126" i="1154"/>
  <c r="I126" i="1154"/>
  <c r="H126" i="1154"/>
  <c r="G126" i="1154"/>
  <c r="F126" i="1154"/>
  <c r="D126" i="1154"/>
  <c r="E126" i="1154" s="1"/>
  <c r="N125" i="1154"/>
  <c r="M125" i="1154"/>
  <c r="L125" i="1154"/>
  <c r="K125" i="1154"/>
  <c r="J125" i="1154"/>
  <c r="I125" i="1154"/>
  <c r="H125" i="1154"/>
  <c r="G125" i="1154"/>
  <c r="F125" i="1154"/>
  <c r="E125" i="1154"/>
  <c r="D125" i="1154"/>
  <c r="N124" i="1154"/>
  <c r="M124" i="1154"/>
  <c r="L124" i="1154"/>
  <c r="K124" i="1154"/>
  <c r="J124" i="1154"/>
  <c r="I124" i="1154"/>
  <c r="H124" i="1154"/>
  <c r="G124" i="1154"/>
  <c r="F124" i="1154"/>
  <c r="D124" i="1154"/>
  <c r="E124" i="1154" s="1"/>
  <c r="N123" i="1154"/>
  <c r="M123" i="1154"/>
  <c r="L123" i="1154"/>
  <c r="K123" i="1154"/>
  <c r="J123" i="1154"/>
  <c r="I123" i="1154"/>
  <c r="H123" i="1154"/>
  <c r="G123" i="1154"/>
  <c r="F123" i="1154"/>
  <c r="E123" i="1154"/>
  <c r="D123" i="1154"/>
  <c r="N122" i="1154"/>
  <c r="M122" i="1154"/>
  <c r="L122" i="1154"/>
  <c r="L129" i="1154" s="1"/>
  <c r="K122" i="1154"/>
  <c r="J122" i="1154"/>
  <c r="I122" i="1154"/>
  <c r="I129" i="1154" s="1"/>
  <c r="I139" i="1154" s="1"/>
  <c r="H122" i="1154"/>
  <c r="G122" i="1154"/>
  <c r="F122" i="1154"/>
  <c r="D122" i="1154"/>
  <c r="E122" i="1154" s="1"/>
  <c r="N121" i="1154"/>
  <c r="M121" i="1154"/>
  <c r="M129" i="1154" s="1"/>
  <c r="M139" i="1154" s="1"/>
  <c r="L121" i="1154"/>
  <c r="K121" i="1154"/>
  <c r="K129" i="1154" s="1"/>
  <c r="J121" i="1154"/>
  <c r="I121" i="1154"/>
  <c r="H121" i="1154"/>
  <c r="G121" i="1154"/>
  <c r="G129" i="1154" s="1"/>
  <c r="G139" i="1154" s="1"/>
  <c r="F121" i="1154"/>
  <c r="E121" i="1154"/>
  <c r="D121" i="1154"/>
  <c r="C129" i="1154"/>
  <c r="F118" i="1154"/>
  <c r="G118" i="1154" s="1"/>
  <c r="H118" i="1154" s="1"/>
  <c r="I118" i="1154" s="1"/>
  <c r="J118" i="1154" s="1"/>
  <c r="K118" i="1154" s="1"/>
  <c r="L118" i="1154" s="1"/>
  <c r="M118" i="1154" s="1"/>
  <c r="N118" i="1154" s="1"/>
  <c r="D118" i="1154"/>
  <c r="C118" i="1154"/>
  <c r="G117" i="1154"/>
  <c r="C117" i="1154"/>
  <c r="I116" i="1154"/>
  <c r="J116" i="1154" s="1"/>
  <c r="K116" i="1154" s="1"/>
  <c r="L116" i="1154" s="1"/>
  <c r="M116" i="1154" s="1"/>
  <c r="N116" i="1154" s="1"/>
  <c r="G116" i="1154"/>
  <c r="H116" i="1154" s="1"/>
  <c r="F116" i="1154"/>
  <c r="C116" i="1154"/>
  <c r="B116" i="1154"/>
  <c r="F115" i="1154"/>
  <c r="G115" i="1154" s="1"/>
  <c r="H115" i="1154" s="1"/>
  <c r="M92" i="1154"/>
  <c r="L92" i="1154"/>
  <c r="J92" i="1154"/>
  <c r="G92" i="1154"/>
  <c r="D92" i="1154"/>
  <c r="C92" i="1154"/>
  <c r="N90" i="1154"/>
  <c r="M90" i="1154"/>
  <c r="L90" i="1154"/>
  <c r="K90" i="1154"/>
  <c r="J90" i="1154"/>
  <c r="I90" i="1154"/>
  <c r="H90" i="1154"/>
  <c r="G90" i="1154"/>
  <c r="F90" i="1154"/>
  <c r="D90" i="1154"/>
  <c r="C90" i="1154"/>
  <c r="N82" i="1154"/>
  <c r="N92" i="1154" s="1"/>
  <c r="M82" i="1154"/>
  <c r="L82" i="1154"/>
  <c r="K82" i="1154"/>
  <c r="K92" i="1154" s="1"/>
  <c r="J82" i="1154"/>
  <c r="I82" i="1154"/>
  <c r="I92" i="1154" s="1"/>
  <c r="H82" i="1154"/>
  <c r="G82" i="1154"/>
  <c r="F82" i="1154"/>
  <c r="F92" i="1154" s="1"/>
  <c r="D82" i="1154"/>
  <c r="C82" i="1154"/>
  <c r="N68" i="1154"/>
  <c r="M68" i="1154"/>
  <c r="L68" i="1154"/>
  <c r="K68" i="1154"/>
  <c r="J68" i="1154"/>
  <c r="I68" i="1154"/>
  <c r="H68" i="1154"/>
  <c r="G68" i="1154"/>
  <c r="F68" i="1154"/>
  <c r="D68" i="1154"/>
  <c r="C68" i="1154"/>
  <c r="B64" i="1154"/>
  <c r="B63" i="1154"/>
  <c r="B62" i="1154"/>
  <c r="N58" i="1154"/>
  <c r="M58" i="1154"/>
  <c r="L58" i="1154"/>
  <c r="K58" i="1154"/>
  <c r="J58" i="1154"/>
  <c r="I58" i="1154"/>
  <c r="H58" i="1154"/>
  <c r="G58" i="1154"/>
  <c r="F58" i="1154"/>
  <c r="D58" i="1154"/>
  <c r="C58" i="1154"/>
  <c r="N47" i="1154"/>
  <c r="M47" i="1154"/>
  <c r="L47" i="1154"/>
  <c r="K47" i="1154"/>
  <c r="J47" i="1154"/>
  <c r="I47" i="1154"/>
  <c r="H47" i="1154"/>
  <c r="G47" i="1154"/>
  <c r="F47" i="1154"/>
  <c r="D47" i="1154"/>
  <c r="C47" i="1154"/>
  <c r="N41" i="1154"/>
  <c r="M41" i="1154"/>
  <c r="L41" i="1154"/>
  <c r="K41" i="1154"/>
  <c r="J41" i="1154"/>
  <c r="I41" i="1154"/>
  <c r="H41" i="1154"/>
  <c r="G41" i="1154"/>
  <c r="F41" i="1154"/>
  <c r="D41" i="1154"/>
  <c r="C41" i="1154"/>
  <c r="L27" i="1154"/>
  <c r="K27" i="1154"/>
  <c r="J27" i="1154"/>
  <c r="G27" i="1154"/>
  <c r="C27" i="1154"/>
  <c r="N25" i="1154"/>
  <c r="M25" i="1154"/>
  <c r="M27" i="1154" s="1"/>
  <c r="L25" i="1154"/>
  <c r="K25" i="1154"/>
  <c r="J25" i="1154"/>
  <c r="I25" i="1154"/>
  <c r="H25" i="1154"/>
  <c r="G25" i="1154"/>
  <c r="F25" i="1154"/>
  <c r="D25" i="1154"/>
  <c r="D27" i="1154" s="1"/>
  <c r="C25" i="1154"/>
  <c r="N17" i="1154"/>
  <c r="N27" i="1154" s="1"/>
  <c r="M17" i="1154"/>
  <c r="L17" i="1154"/>
  <c r="K17" i="1154"/>
  <c r="J17" i="1154"/>
  <c r="I17" i="1154"/>
  <c r="I27" i="1154" s="1"/>
  <c r="H17" i="1154"/>
  <c r="H27" i="1154" s="1"/>
  <c r="G17" i="1154"/>
  <c r="F17" i="1154"/>
  <c r="F27" i="1154" s="1"/>
  <c r="D17" i="1154"/>
  <c r="C17" i="1154"/>
  <c r="K6" i="1154"/>
  <c r="L6" i="1154" s="1"/>
  <c r="M6" i="1154" s="1"/>
  <c r="N6" i="1154" s="1"/>
  <c r="F6" i="1154"/>
  <c r="G6" i="1154" s="1"/>
  <c r="H6" i="1154" s="1"/>
  <c r="I6" i="1154" s="1"/>
  <c r="J6" i="1154" s="1"/>
  <c r="D6" i="1154"/>
  <c r="C6" i="1154"/>
  <c r="F4" i="1154"/>
  <c r="G4" i="1154" s="1"/>
  <c r="H4" i="1154" s="1"/>
  <c r="I4" i="1154" s="1"/>
  <c r="J4" i="1154" s="1"/>
  <c r="K4" i="1154" s="1"/>
  <c r="L4" i="1154" s="1"/>
  <c r="M4" i="1154" s="1"/>
  <c r="N4" i="1154" s="1"/>
  <c r="C4" i="1154"/>
  <c r="B4" i="1154"/>
  <c r="C5" i="1154" s="1"/>
  <c r="F3" i="1154"/>
  <c r="G3" i="1154" s="1"/>
  <c r="H3" i="1154" s="1"/>
  <c r="N164" i="1152"/>
  <c r="M164" i="1152"/>
  <c r="L164" i="1152"/>
  <c r="K164" i="1152"/>
  <c r="J164" i="1152"/>
  <c r="I164" i="1152"/>
  <c r="H164" i="1152"/>
  <c r="G164" i="1152"/>
  <c r="F164" i="1152"/>
  <c r="E164" i="1152"/>
  <c r="D164" i="1152"/>
  <c r="C164" i="1152"/>
  <c r="N156" i="1152"/>
  <c r="M156" i="1152"/>
  <c r="L156" i="1152"/>
  <c r="K156" i="1152"/>
  <c r="J156" i="1152"/>
  <c r="I156" i="1152"/>
  <c r="H156" i="1152"/>
  <c r="G156" i="1152"/>
  <c r="F156" i="1152"/>
  <c r="D156" i="1152"/>
  <c r="E156" i="1152" s="1"/>
  <c r="N154" i="1152"/>
  <c r="M154" i="1152"/>
  <c r="L154" i="1152"/>
  <c r="K154" i="1152"/>
  <c r="J154" i="1152"/>
  <c r="I154" i="1152"/>
  <c r="H154" i="1152"/>
  <c r="G154" i="1152"/>
  <c r="F154" i="1152"/>
  <c r="D154" i="1152"/>
  <c r="E154" i="1152" s="1"/>
  <c r="B154" i="1152"/>
  <c r="N153" i="1152"/>
  <c r="M153" i="1152"/>
  <c r="L153" i="1152"/>
  <c r="K153" i="1152"/>
  <c r="J153" i="1152"/>
  <c r="I153" i="1152"/>
  <c r="H153" i="1152"/>
  <c r="G153" i="1152"/>
  <c r="F153" i="1152"/>
  <c r="D153" i="1152"/>
  <c r="B153" i="1152"/>
  <c r="N152" i="1152"/>
  <c r="M152" i="1152"/>
  <c r="L152" i="1152"/>
  <c r="K152" i="1152"/>
  <c r="J152" i="1152"/>
  <c r="I152" i="1152"/>
  <c r="I144" i="1152" s="1"/>
  <c r="H152" i="1152"/>
  <c r="G152" i="1152"/>
  <c r="F152" i="1152"/>
  <c r="D152" i="1152"/>
  <c r="E152" i="1152" s="1"/>
  <c r="B152" i="1152"/>
  <c r="N146" i="1152"/>
  <c r="M146" i="1152"/>
  <c r="L146" i="1152"/>
  <c r="K146" i="1152"/>
  <c r="J146" i="1152"/>
  <c r="J144" i="1152" s="1"/>
  <c r="I146" i="1152"/>
  <c r="H146" i="1152"/>
  <c r="G146" i="1152"/>
  <c r="F146" i="1152"/>
  <c r="D146" i="1152"/>
  <c r="E146" i="1152" s="1"/>
  <c r="N145" i="1152"/>
  <c r="M145" i="1152"/>
  <c r="L145" i="1152"/>
  <c r="K145" i="1152"/>
  <c r="J145" i="1152"/>
  <c r="I145" i="1152"/>
  <c r="H145" i="1152"/>
  <c r="G145" i="1152"/>
  <c r="F145" i="1152"/>
  <c r="D145" i="1152"/>
  <c r="N143" i="1152"/>
  <c r="M143" i="1152"/>
  <c r="L143" i="1152"/>
  <c r="K143" i="1152"/>
  <c r="J143" i="1152"/>
  <c r="I143" i="1152"/>
  <c r="H143" i="1152"/>
  <c r="G143" i="1152"/>
  <c r="F143" i="1152"/>
  <c r="D143" i="1152"/>
  <c r="E143" i="1152" s="1"/>
  <c r="N142" i="1152"/>
  <c r="M142" i="1152"/>
  <c r="L142" i="1152"/>
  <c r="K142" i="1152"/>
  <c r="J142" i="1152"/>
  <c r="I142" i="1152"/>
  <c r="H142" i="1152"/>
  <c r="G142" i="1152"/>
  <c r="F142" i="1152"/>
  <c r="D142" i="1152"/>
  <c r="E142" i="1152" s="1"/>
  <c r="J137" i="1152"/>
  <c r="N135" i="1152"/>
  <c r="M135" i="1152"/>
  <c r="L135" i="1152"/>
  <c r="K135" i="1152"/>
  <c r="J135" i="1152"/>
  <c r="I135" i="1152"/>
  <c r="H135" i="1152"/>
  <c r="G135" i="1152"/>
  <c r="F135" i="1152"/>
  <c r="D135" i="1152"/>
  <c r="N134" i="1152"/>
  <c r="M134" i="1152"/>
  <c r="L134" i="1152"/>
  <c r="K134" i="1152"/>
  <c r="J134" i="1152"/>
  <c r="I134" i="1152"/>
  <c r="H134" i="1152"/>
  <c r="G134" i="1152"/>
  <c r="G137" i="1152" s="1"/>
  <c r="F134" i="1152"/>
  <c r="D134" i="1152"/>
  <c r="E134" i="1152" s="1"/>
  <c r="N133" i="1152"/>
  <c r="M133" i="1152"/>
  <c r="L133" i="1152"/>
  <c r="K133" i="1152"/>
  <c r="J133" i="1152"/>
  <c r="I133" i="1152"/>
  <c r="H133" i="1152"/>
  <c r="G133" i="1152"/>
  <c r="F133" i="1152"/>
  <c r="D133" i="1152"/>
  <c r="E133" i="1152" s="1"/>
  <c r="N132" i="1152"/>
  <c r="M132" i="1152"/>
  <c r="M137" i="1152" s="1"/>
  <c r="L132" i="1152"/>
  <c r="K132" i="1152"/>
  <c r="K137" i="1152" s="1"/>
  <c r="J132" i="1152"/>
  <c r="I132" i="1152"/>
  <c r="I137" i="1152" s="1"/>
  <c r="H132" i="1152"/>
  <c r="H137" i="1152" s="1"/>
  <c r="G132" i="1152"/>
  <c r="F132" i="1152"/>
  <c r="D132" i="1152"/>
  <c r="N127" i="1152"/>
  <c r="M127" i="1152"/>
  <c r="L127" i="1152"/>
  <c r="L129" i="1152" s="1"/>
  <c r="K127" i="1152"/>
  <c r="J127" i="1152"/>
  <c r="I127" i="1152"/>
  <c r="H127" i="1152"/>
  <c r="G127" i="1152"/>
  <c r="F127" i="1152"/>
  <c r="D127" i="1152"/>
  <c r="E127" i="1152" s="1"/>
  <c r="N126" i="1152"/>
  <c r="M126" i="1152"/>
  <c r="L126" i="1152"/>
  <c r="K126" i="1152"/>
  <c r="J126" i="1152"/>
  <c r="I126" i="1152"/>
  <c r="H126" i="1152"/>
  <c r="G126" i="1152"/>
  <c r="F126" i="1152"/>
  <c r="D126" i="1152"/>
  <c r="E126" i="1152" s="1"/>
  <c r="N125" i="1152"/>
  <c r="M125" i="1152"/>
  <c r="L125" i="1152"/>
  <c r="K125" i="1152"/>
  <c r="J125" i="1152"/>
  <c r="I125" i="1152"/>
  <c r="H125" i="1152"/>
  <c r="G125" i="1152"/>
  <c r="F125" i="1152"/>
  <c r="D125" i="1152"/>
  <c r="E125" i="1152" s="1"/>
  <c r="N124" i="1152"/>
  <c r="M124" i="1152"/>
  <c r="L124" i="1152"/>
  <c r="K124" i="1152"/>
  <c r="J124" i="1152"/>
  <c r="I124" i="1152"/>
  <c r="H124" i="1152"/>
  <c r="G124" i="1152"/>
  <c r="F124" i="1152"/>
  <c r="D124" i="1152"/>
  <c r="E124" i="1152" s="1"/>
  <c r="N123" i="1152"/>
  <c r="M123" i="1152"/>
  <c r="L123" i="1152"/>
  <c r="K123" i="1152"/>
  <c r="J123" i="1152"/>
  <c r="I123" i="1152"/>
  <c r="H123" i="1152"/>
  <c r="G123" i="1152"/>
  <c r="F123" i="1152"/>
  <c r="D123" i="1152"/>
  <c r="E123" i="1152" s="1"/>
  <c r="N122" i="1152"/>
  <c r="N129" i="1152" s="1"/>
  <c r="M122" i="1152"/>
  <c r="L122" i="1152"/>
  <c r="K122" i="1152"/>
  <c r="K129" i="1152" s="1"/>
  <c r="K139" i="1152" s="1"/>
  <c r="J122" i="1152"/>
  <c r="I122" i="1152"/>
  <c r="H122" i="1152"/>
  <c r="G122" i="1152"/>
  <c r="F122" i="1152"/>
  <c r="F129" i="1152" s="1"/>
  <c r="D122" i="1152"/>
  <c r="C129" i="1152"/>
  <c r="N121" i="1152"/>
  <c r="M121" i="1152"/>
  <c r="M129" i="1152" s="1"/>
  <c r="L121" i="1152"/>
  <c r="K121" i="1152"/>
  <c r="J121" i="1152"/>
  <c r="I121" i="1152"/>
  <c r="I129" i="1152" s="1"/>
  <c r="I139" i="1152" s="1"/>
  <c r="H121" i="1152"/>
  <c r="G121" i="1152"/>
  <c r="G129" i="1152" s="1"/>
  <c r="F121" i="1152"/>
  <c r="D121" i="1152"/>
  <c r="E121" i="1152" s="1"/>
  <c r="F118" i="1152"/>
  <c r="G118" i="1152" s="1"/>
  <c r="H118" i="1152" s="1"/>
  <c r="I118" i="1152" s="1"/>
  <c r="J118" i="1152" s="1"/>
  <c r="K118" i="1152" s="1"/>
  <c r="L118" i="1152" s="1"/>
  <c r="M118" i="1152" s="1"/>
  <c r="N118" i="1152" s="1"/>
  <c r="D118" i="1152"/>
  <c r="C118" i="1152"/>
  <c r="G117" i="1152"/>
  <c r="F117" i="1152"/>
  <c r="K116" i="1152"/>
  <c r="L116" i="1152" s="1"/>
  <c r="M116" i="1152" s="1"/>
  <c r="N116" i="1152" s="1"/>
  <c r="I116" i="1152"/>
  <c r="J116" i="1152" s="1"/>
  <c r="H116" i="1152"/>
  <c r="F116" i="1152"/>
  <c r="G116" i="1152" s="1"/>
  <c r="C116" i="1152"/>
  <c r="B116" i="1152"/>
  <c r="C117" i="1152" s="1"/>
  <c r="H115" i="1152"/>
  <c r="F115" i="1152"/>
  <c r="G115" i="1152" s="1"/>
  <c r="L92" i="1152"/>
  <c r="I92" i="1152"/>
  <c r="C92" i="1152"/>
  <c r="N90" i="1152"/>
  <c r="M90" i="1152"/>
  <c r="L90" i="1152"/>
  <c r="K90" i="1152"/>
  <c r="J90" i="1152"/>
  <c r="I90" i="1152"/>
  <c r="H90" i="1152"/>
  <c r="G90" i="1152"/>
  <c r="G92" i="1152" s="1"/>
  <c r="F90" i="1152"/>
  <c r="D90" i="1152"/>
  <c r="C90" i="1152"/>
  <c r="N82" i="1152"/>
  <c r="N92" i="1152" s="1"/>
  <c r="M82" i="1152"/>
  <c r="M92" i="1152" s="1"/>
  <c r="L82" i="1152"/>
  <c r="K82" i="1152"/>
  <c r="K92" i="1152" s="1"/>
  <c r="J82" i="1152"/>
  <c r="J92" i="1152" s="1"/>
  <c r="I82" i="1152"/>
  <c r="H82" i="1152"/>
  <c r="G82" i="1152"/>
  <c r="F82" i="1152"/>
  <c r="F92" i="1152" s="1"/>
  <c r="D82" i="1152"/>
  <c r="D92" i="1152" s="1"/>
  <c r="C82" i="1152"/>
  <c r="N68" i="1152"/>
  <c r="M68" i="1152"/>
  <c r="L68" i="1152"/>
  <c r="K68" i="1152"/>
  <c r="J68" i="1152"/>
  <c r="I68" i="1152"/>
  <c r="H68" i="1152"/>
  <c r="G68" i="1152"/>
  <c r="F68" i="1152"/>
  <c r="D68" i="1152"/>
  <c r="C68" i="1152"/>
  <c r="B64" i="1152"/>
  <c r="B63" i="1152"/>
  <c r="B62" i="1152"/>
  <c r="N58" i="1152"/>
  <c r="M58" i="1152"/>
  <c r="L58" i="1152"/>
  <c r="K58" i="1152"/>
  <c r="J58" i="1152"/>
  <c r="I58" i="1152"/>
  <c r="H58" i="1152"/>
  <c r="G58" i="1152"/>
  <c r="F58" i="1152"/>
  <c r="D58" i="1152"/>
  <c r="C58" i="1152"/>
  <c r="N47" i="1152"/>
  <c r="M47" i="1152"/>
  <c r="L47" i="1152"/>
  <c r="K47" i="1152"/>
  <c r="J47" i="1152"/>
  <c r="I47" i="1152"/>
  <c r="H47" i="1152"/>
  <c r="G47" i="1152"/>
  <c r="F47" i="1152"/>
  <c r="D47" i="1152"/>
  <c r="C47" i="1152"/>
  <c r="N41" i="1152"/>
  <c r="M41" i="1152"/>
  <c r="L41" i="1152"/>
  <c r="K41" i="1152"/>
  <c r="J41" i="1152"/>
  <c r="I41" i="1152"/>
  <c r="H41" i="1152"/>
  <c r="G41" i="1152"/>
  <c r="F41" i="1152"/>
  <c r="D41" i="1152"/>
  <c r="C41" i="1152"/>
  <c r="L27" i="1152"/>
  <c r="I27" i="1152"/>
  <c r="N25" i="1152"/>
  <c r="M25" i="1152"/>
  <c r="L25" i="1152"/>
  <c r="K25" i="1152"/>
  <c r="J25" i="1152"/>
  <c r="I25" i="1152"/>
  <c r="H25" i="1152"/>
  <c r="G25" i="1152"/>
  <c r="F25" i="1152"/>
  <c r="D25" i="1152"/>
  <c r="C25" i="1152"/>
  <c r="C27" i="1152" s="1"/>
  <c r="N17" i="1152"/>
  <c r="N27" i="1152" s="1"/>
  <c r="M17" i="1152"/>
  <c r="M27" i="1152" s="1"/>
  <c r="L17" i="1152"/>
  <c r="K17" i="1152"/>
  <c r="K27" i="1152" s="1"/>
  <c r="J17" i="1152"/>
  <c r="I17" i="1152"/>
  <c r="H17" i="1152"/>
  <c r="H27" i="1152" s="1"/>
  <c r="G17" i="1152"/>
  <c r="G27" i="1152" s="1"/>
  <c r="F17" i="1152"/>
  <c r="F27" i="1152" s="1"/>
  <c r="D17" i="1152"/>
  <c r="D27" i="1152" s="1"/>
  <c r="C17" i="1152"/>
  <c r="D6" i="1152"/>
  <c r="F6" i="1152" s="1"/>
  <c r="G6" i="1152" s="1"/>
  <c r="H6" i="1152" s="1"/>
  <c r="I6" i="1152" s="1"/>
  <c r="J6" i="1152" s="1"/>
  <c r="K6" i="1152" s="1"/>
  <c r="L6" i="1152" s="1"/>
  <c r="M6" i="1152" s="1"/>
  <c r="N6" i="1152" s="1"/>
  <c r="C6" i="1152"/>
  <c r="C5" i="1152"/>
  <c r="J4" i="1152"/>
  <c r="K4" i="1152" s="1"/>
  <c r="L4" i="1152" s="1"/>
  <c r="M4" i="1152" s="1"/>
  <c r="N4" i="1152" s="1"/>
  <c r="G4" i="1152"/>
  <c r="H4" i="1152" s="1"/>
  <c r="I4" i="1152" s="1"/>
  <c r="F4" i="1152"/>
  <c r="C4" i="1152"/>
  <c r="B4" i="1152"/>
  <c r="F3" i="1152"/>
  <c r="F5" i="1152" s="1"/>
  <c r="N164" i="1150"/>
  <c r="M164" i="1150"/>
  <c r="L164" i="1150"/>
  <c r="K164" i="1150"/>
  <c r="J164" i="1150"/>
  <c r="I164" i="1150"/>
  <c r="H164" i="1150"/>
  <c r="G164" i="1150"/>
  <c r="F164" i="1150"/>
  <c r="D164" i="1150"/>
  <c r="E164" i="1150" s="1"/>
  <c r="C164" i="1150"/>
  <c r="N156" i="1150"/>
  <c r="M156" i="1150"/>
  <c r="L156" i="1150"/>
  <c r="K156" i="1150"/>
  <c r="J156" i="1150"/>
  <c r="I156" i="1150"/>
  <c r="H156" i="1150"/>
  <c r="G156" i="1150"/>
  <c r="F156" i="1150"/>
  <c r="D156" i="1150"/>
  <c r="E156" i="1150" s="1"/>
  <c r="N154" i="1150"/>
  <c r="M154" i="1150"/>
  <c r="M144" i="1150" s="1"/>
  <c r="L154" i="1150"/>
  <c r="K154" i="1150"/>
  <c r="J154" i="1150"/>
  <c r="I154" i="1150"/>
  <c r="H154" i="1150"/>
  <c r="G154" i="1150"/>
  <c r="F154" i="1150"/>
  <c r="D154" i="1150"/>
  <c r="E154" i="1150" s="1"/>
  <c r="B154" i="1150"/>
  <c r="N153" i="1150"/>
  <c r="M153" i="1150"/>
  <c r="L153" i="1150"/>
  <c r="K153" i="1150"/>
  <c r="J153" i="1150"/>
  <c r="I153" i="1150"/>
  <c r="H153" i="1150"/>
  <c r="G153" i="1150"/>
  <c r="F153" i="1150"/>
  <c r="D153" i="1150"/>
  <c r="E153" i="1150" s="1"/>
  <c r="B153" i="1150"/>
  <c r="N152" i="1150"/>
  <c r="M152" i="1150"/>
  <c r="L152" i="1150"/>
  <c r="L144" i="1150" s="1"/>
  <c r="K152" i="1150"/>
  <c r="J152" i="1150"/>
  <c r="I152" i="1150"/>
  <c r="H152" i="1150"/>
  <c r="G152" i="1150"/>
  <c r="F152" i="1150"/>
  <c r="D152" i="1150"/>
  <c r="E152" i="1150" s="1"/>
  <c r="B152" i="1150"/>
  <c r="C148" i="1150"/>
  <c r="N146" i="1150"/>
  <c r="M146" i="1150"/>
  <c r="L146" i="1150"/>
  <c r="K146" i="1150"/>
  <c r="J146" i="1150"/>
  <c r="I146" i="1150"/>
  <c r="H146" i="1150"/>
  <c r="G146" i="1150"/>
  <c r="F146" i="1150"/>
  <c r="E146" i="1150"/>
  <c r="D146" i="1150"/>
  <c r="N145" i="1150"/>
  <c r="M145" i="1150"/>
  <c r="L145" i="1150"/>
  <c r="K145" i="1150"/>
  <c r="J145" i="1150"/>
  <c r="I145" i="1150"/>
  <c r="H145" i="1150"/>
  <c r="G145" i="1150"/>
  <c r="F145" i="1150"/>
  <c r="D145" i="1150"/>
  <c r="E145" i="1150" s="1"/>
  <c r="G144" i="1150"/>
  <c r="N143" i="1150"/>
  <c r="M143" i="1150"/>
  <c r="L143" i="1150"/>
  <c r="K143" i="1150"/>
  <c r="J143" i="1150"/>
  <c r="I143" i="1150"/>
  <c r="H143" i="1150"/>
  <c r="G143" i="1150"/>
  <c r="F143" i="1150"/>
  <c r="D143" i="1150"/>
  <c r="E143" i="1150" s="1"/>
  <c r="N142" i="1150"/>
  <c r="M142" i="1150"/>
  <c r="L142" i="1150"/>
  <c r="K142" i="1150"/>
  <c r="J142" i="1150"/>
  <c r="I142" i="1150"/>
  <c r="H142" i="1150"/>
  <c r="G142" i="1150"/>
  <c r="F142" i="1150"/>
  <c r="E142" i="1150"/>
  <c r="D142" i="1150"/>
  <c r="N135" i="1150"/>
  <c r="M135" i="1150"/>
  <c r="L135" i="1150"/>
  <c r="K135" i="1150"/>
  <c r="J135" i="1150"/>
  <c r="I135" i="1150"/>
  <c r="H135" i="1150"/>
  <c r="G135" i="1150"/>
  <c r="F135" i="1150"/>
  <c r="D135" i="1150"/>
  <c r="N134" i="1150"/>
  <c r="M134" i="1150"/>
  <c r="L134" i="1150"/>
  <c r="K134" i="1150"/>
  <c r="J134" i="1150"/>
  <c r="I134" i="1150"/>
  <c r="H134" i="1150"/>
  <c r="G134" i="1150"/>
  <c r="F134" i="1150"/>
  <c r="E134" i="1150"/>
  <c r="D134" i="1150"/>
  <c r="N133" i="1150"/>
  <c r="M133" i="1150"/>
  <c r="L133" i="1150"/>
  <c r="K133" i="1150"/>
  <c r="J133" i="1150"/>
  <c r="I133" i="1150"/>
  <c r="H133" i="1150"/>
  <c r="G133" i="1150"/>
  <c r="F133" i="1150"/>
  <c r="D133" i="1150"/>
  <c r="N132" i="1150"/>
  <c r="N137" i="1150" s="1"/>
  <c r="M132" i="1150"/>
  <c r="M137" i="1150" s="1"/>
  <c r="L132" i="1150"/>
  <c r="L137" i="1150" s="1"/>
  <c r="K132" i="1150"/>
  <c r="J132" i="1150"/>
  <c r="J137" i="1150" s="1"/>
  <c r="I132" i="1150"/>
  <c r="I137" i="1150" s="1"/>
  <c r="H132" i="1150"/>
  <c r="H137" i="1150" s="1"/>
  <c r="G132" i="1150"/>
  <c r="F132" i="1150"/>
  <c r="F137" i="1150" s="1"/>
  <c r="E132" i="1150"/>
  <c r="D132" i="1150"/>
  <c r="D137" i="1150" s="1"/>
  <c r="N127" i="1150"/>
  <c r="M127" i="1150"/>
  <c r="L127" i="1150"/>
  <c r="K127" i="1150"/>
  <c r="J127" i="1150"/>
  <c r="I127" i="1150"/>
  <c r="H127" i="1150"/>
  <c r="G127" i="1150"/>
  <c r="F127" i="1150"/>
  <c r="E127" i="1150"/>
  <c r="D127" i="1150"/>
  <c r="N126" i="1150"/>
  <c r="M126" i="1150"/>
  <c r="L126" i="1150"/>
  <c r="K126" i="1150"/>
  <c r="J126" i="1150"/>
  <c r="I126" i="1150"/>
  <c r="H126" i="1150"/>
  <c r="G126" i="1150"/>
  <c r="F126" i="1150"/>
  <c r="D126" i="1150"/>
  <c r="E126" i="1150" s="1"/>
  <c r="N125" i="1150"/>
  <c r="M125" i="1150"/>
  <c r="L125" i="1150"/>
  <c r="K125" i="1150"/>
  <c r="J125" i="1150"/>
  <c r="I125" i="1150"/>
  <c r="H125" i="1150"/>
  <c r="G125" i="1150"/>
  <c r="F125" i="1150"/>
  <c r="E125" i="1150"/>
  <c r="D125" i="1150"/>
  <c r="N124" i="1150"/>
  <c r="M124" i="1150"/>
  <c r="L124" i="1150"/>
  <c r="K124" i="1150"/>
  <c r="J124" i="1150"/>
  <c r="I124" i="1150"/>
  <c r="H124" i="1150"/>
  <c r="G124" i="1150"/>
  <c r="F124" i="1150"/>
  <c r="D124" i="1150"/>
  <c r="C129" i="1150"/>
  <c r="N123" i="1150"/>
  <c r="M123" i="1150"/>
  <c r="L123" i="1150"/>
  <c r="K123" i="1150"/>
  <c r="J123" i="1150"/>
  <c r="I123" i="1150"/>
  <c r="H123" i="1150"/>
  <c r="G123" i="1150"/>
  <c r="F123" i="1150"/>
  <c r="E123" i="1150"/>
  <c r="D123" i="1150"/>
  <c r="N122" i="1150"/>
  <c r="N129" i="1150" s="1"/>
  <c r="N139" i="1150" s="1"/>
  <c r="M122" i="1150"/>
  <c r="L122" i="1150"/>
  <c r="L129" i="1150" s="1"/>
  <c r="L139" i="1150" s="1"/>
  <c r="K122" i="1150"/>
  <c r="K129" i="1150" s="1"/>
  <c r="J122" i="1150"/>
  <c r="I122" i="1150"/>
  <c r="H122" i="1150"/>
  <c r="G122" i="1150"/>
  <c r="F122" i="1150"/>
  <c r="F129" i="1150" s="1"/>
  <c r="F139" i="1150" s="1"/>
  <c r="D122" i="1150"/>
  <c r="E122" i="1150" s="1"/>
  <c r="N121" i="1150"/>
  <c r="M121" i="1150"/>
  <c r="M129" i="1150" s="1"/>
  <c r="M139" i="1150" s="1"/>
  <c r="L121" i="1150"/>
  <c r="K121" i="1150"/>
  <c r="J121" i="1150"/>
  <c r="J129" i="1150" s="1"/>
  <c r="J139" i="1150" s="1"/>
  <c r="I121" i="1150"/>
  <c r="I129" i="1150" s="1"/>
  <c r="I139" i="1150" s="1"/>
  <c r="H121" i="1150"/>
  <c r="H129" i="1150" s="1"/>
  <c r="H139" i="1150" s="1"/>
  <c r="G121" i="1150"/>
  <c r="F121" i="1150"/>
  <c r="E121" i="1150"/>
  <c r="D121" i="1150"/>
  <c r="F118" i="1150"/>
  <c r="G118" i="1150" s="1"/>
  <c r="H118" i="1150" s="1"/>
  <c r="I118" i="1150" s="1"/>
  <c r="J118" i="1150" s="1"/>
  <c r="K118" i="1150" s="1"/>
  <c r="L118" i="1150" s="1"/>
  <c r="M118" i="1150" s="1"/>
  <c r="N118" i="1150" s="1"/>
  <c r="D118" i="1150"/>
  <c r="C118" i="1150"/>
  <c r="F117" i="1150"/>
  <c r="H116" i="1150"/>
  <c r="I116" i="1150" s="1"/>
  <c r="J116" i="1150" s="1"/>
  <c r="K116" i="1150" s="1"/>
  <c r="L116" i="1150" s="1"/>
  <c r="M116" i="1150" s="1"/>
  <c r="N116" i="1150" s="1"/>
  <c r="F116" i="1150"/>
  <c r="G116" i="1150" s="1"/>
  <c r="C116" i="1150"/>
  <c r="B116" i="1150"/>
  <c r="C117" i="1150" s="1"/>
  <c r="F115" i="1150"/>
  <c r="G115" i="1150" s="1"/>
  <c r="N92" i="1150"/>
  <c r="L92" i="1150"/>
  <c r="F92" i="1150"/>
  <c r="C92" i="1150"/>
  <c r="N90" i="1150"/>
  <c r="M90" i="1150"/>
  <c r="L90" i="1150"/>
  <c r="K90" i="1150"/>
  <c r="J90" i="1150"/>
  <c r="I90" i="1150"/>
  <c r="H90" i="1150"/>
  <c r="G90" i="1150"/>
  <c r="G92" i="1150" s="1"/>
  <c r="F90" i="1150"/>
  <c r="D90" i="1150"/>
  <c r="C90" i="1150"/>
  <c r="N82" i="1150"/>
  <c r="M82" i="1150"/>
  <c r="M92" i="1150" s="1"/>
  <c r="L82" i="1150"/>
  <c r="K82" i="1150"/>
  <c r="K92" i="1150" s="1"/>
  <c r="J82" i="1150"/>
  <c r="J92" i="1150" s="1"/>
  <c r="I82" i="1150"/>
  <c r="I92" i="1150" s="1"/>
  <c r="H82" i="1150"/>
  <c r="H92" i="1150" s="1"/>
  <c r="G82" i="1150"/>
  <c r="F82" i="1150"/>
  <c r="D82" i="1150"/>
  <c r="D92" i="1150" s="1"/>
  <c r="C82" i="1150"/>
  <c r="N68" i="1150"/>
  <c r="M68" i="1150"/>
  <c r="L68" i="1150"/>
  <c r="K68" i="1150"/>
  <c r="J68" i="1150"/>
  <c r="I68" i="1150"/>
  <c r="H68" i="1150"/>
  <c r="G68" i="1150"/>
  <c r="F68" i="1150"/>
  <c r="D68" i="1150"/>
  <c r="C68" i="1150"/>
  <c r="B64" i="1150"/>
  <c r="B63" i="1150"/>
  <c r="B62" i="1150"/>
  <c r="N58" i="1150"/>
  <c r="M58" i="1150"/>
  <c r="L58" i="1150"/>
  <c r="K58" i="1150"/>
  <c r="J58" i="1150"/>
  <c r="I58" i="1150"/>
  <c r="H58" i="1150"/>
  <c r="G58" i="1150"/>
  <c r="F58" i="1150"/>
  <c r="D58" i="1150"/>
  <c r="C58" i="1150"/>
  <c r="N47" i="1150"/>
  <c r="M47" i="1150"/>
  <c r="L47" i="1150"/>
  <c r="K47" i="1150"/>
  <c r="J47" i="1150"/>
  <c r="I47" i="1150"/>
  <c r="H47" i="1150"/>
  <c r="G47" i="1150"/>
  <c r="F47" i="1150"/>
  <c r="D47" i="1150"/>
  <c r="C47" i="1150"/>
  <c r="N41" i="1150"/>
  <c r="M41" i="1150"/>
  <c r="L41" i="1150"/>
  <c r="K41" i="1150"/>
  <c r="J41" i="1150"/>
  <c r="I41" i="1150"/>
  <c r="H41" i="1150"/>
  <c r="G41" i="1150"/>
  <c r="F41" i="1150"/>
  <c r="D41" i="1150"/>
  <c r="C41" i="1150"/>
  <c r="N27" i="1150"/>
  <c r="L27" i="1150"/>
  <c r="F27" i="1150"/>
  <c r="C27" i="1150"/>
  <c r="N25" i="1150"/>
  <c r="M25" i="1150"/>
  <c r="L25" i="1150"/>
  <c r="K25" i="1150"/>
  <c r="J25" i="1150"/>
  <c r="I25" i="1150"/>
  <c r="H25" i="1150"/>
  <c r="G25" i="1150"/>
  <c r="G27" i="1150" s="1"/>
  <c r="F25" i="1150"/>
  <c r="D25" i="1150"/>
  <c r="C25" i="1150"/>
  <c r="N17" i="1150"/>
  <c r="M17" i="1150"/>
  <c r="M27" i="1150" s="1"/>
  <c r="L17" i="1150"/>
  <c r="K17" i="1150"/>
  <c r="K27" i="1150" s="1"/>
  <c r="J17" i="1150"/>
  <c r="J27" i="1150" s="1"/>
  <c r="I17" i="1150"/>
  <c r="I27" i="1150" s="1"/>
  <c r="H17" i="1150"/>
  <c r="H27" i="1150" s="1"/>
  <c r="G17" i="1150"/>
  <c r="F17" i="1150"/>
  <c r="D17" i="1150"/>
  <c r="D27" i="1150" s="1"/>
  <c r="C17" i="1150"/>
  <c r="D6" i="1150"/>
  <c r="F6" i="1150" s="1"/>
  <c r="G6" i="1150" s="1"/>
  <c r="H6" i="1150" s="1"/>
  <c r="I6" i="1150" s="1"/>
  <c r="J6" i="1150" s="1"/>
  <c r="K6" i="1150" s="1"/>
  <c r="L6" i="1150" s="1"/>
  <c r="M6" i="1150" s="1"/>
  <c r="N6" i="1150" s="1"/>
  <c r="C6" i="1150"/>
  <c r="F4" i="1150"/>
  <c r="G4" i="1150" s="1"/>
  <c r="H4" i="1150" s="1"/>
  <c r="I4" i="1150" s="1"/>
  <c r="J4" i="1150" s="1"/>
  <c r="K4" i="1150" s="1"/>
  <c r="L4" i="1150" s="1"/>
  <c r="M4" i="1150" s="1"/>
  <c r="N4" i="1150" s="1"/>
  <c r="C4" i="1150"/>
  <c r="B4" i="1150"/>
  <c r="C5" i="1150" s="1"/>
  <c r="F3" i="1150"/>
  <c r="F5" i="1150" s="1"/>
  <c r="N164" i="1148"/>
  <c r="M164" i="1148"/>
  <c r="L164" i="1148"/>
  <c r="K164" i="1148"/>
  <c r="J164" i="1148"/>
  <c r="I164" i="1148"/>
  <c r="H164" i="1148"/>
  <c r="G164" i="1148"/>
  <c r="F164" i="1148"/>
  <c r="D164" i="1148"/>
  <c r="E164" i="1148" s="1"/>
  <c r="C164" i="1148"/>
  <c r="N156" i="1148"/>
  <c r="M156" i="1148"/>
  <c r="L156" i="1148"/>
  <c r="K156" i="1148"/>
  <c r="J156" i="1148"/>
  <c r="I156" i="1148"/>
  <c r="H156" i="1148"/>
  <c r="G156" i="1148"/>
  <c r="F156" i="1148"/>
  <c r="D156" i="1148"/>
  <c r="E156" i="1148" s="1"/>
  <c r="N154" i="1148"/>
  <c r="M154" i="1148"/>
  <c r="L154" i="1148"/>
  <c r="K154" i="1148"/>
  <c r="J154" i="1148"/>
  <c r="I154" i="1148"/>
  <c r="H154" i="1148"/>
  <c r="G154" i="1148"/>
  <c r="G144" i="1148" s="1"/>
  <c r="F154" i="1148"/>
  <c r="D154" i="1148"/>
  <c r="E154" i="1148" s="1"/>
  <c r="B154" i="1148"/>
  <c r="N153" i="1148"/>
  <c r="N144" i="1148" s="1"/>
  <c r="M153" i="1148"/>
  <c r="L153" i="1148"/>
  <c r="K153" i="1148"/>
  <c r="J153" i="1148"/>
  <c r="I153" i="1148"/>
  <c r="H153" i="1148"/>
  <c r="G153" i="1148"/>
  <c r="F153" i="1148"/>
  <c r="F144" i="1148" s="1"/>
  <c r="F148" i="1148" s="1"/>
  <c r="D153" i="1148"/>
  <c r="E153" i="1148" s="1"/>
  <c r="B153" i="1148"/>
  <c r="N152" i="1148"/>
  <c r="M152" i="1148"/>
  <c r="L152" i="1148"/>
  <c r="K152" i="1148"/>
  <c r="J152" i="1148"/>
  <c r="I152" i="1148"/>
  <c r="H152" i="1148"/>
  <c r="G152" i="1148"/>
  <c r="F152" i="1148"/>
  <c r="D152" i="1148"/>
  <c r="E152" i="1148" s="1"/>
  <c r="B152" i="1148"/>
  <c r="N146" i="1148"/>
  <c r="M146" i="1148"/>
  <c r="L146" i="1148"/>
  <c r="K146" i="1148"/>
  <c r="J146" i="1148"/>
  <c r="J144" i="1148" s="1"/>
  <c r="I146" i="1148"/>
  <c r="H146" i="1148"/>
  <c r="G146" i="1148"/>
  <c r="F146" i="1148"/>
  <c r="D146" i="1148"/>
  <c r="E146" i="1148" s="1"/>
  <c r="N145" i="1148"/>
  <c r="M145" i="1148"/>
  <c r="L145" i="1148"/>
  <c r="K145" i="1148"/>
  <c r="J145" i="1148"/>
  <c r="I145" i="1148"/>
  <c r="H145" i="1148"/>
  <c r="G145" i="1148"/>
  <c r="F145" i="1148"/>
  <c r="E145" i="1148"/>
  <c r="D145" i="1148"/>
  <c r="N143" i="1148"/>
  <c r="M143" i="1148"/>
  <c r="L143" i="1148"/>
  <c r="K143" i="1148"/>
  <c r="J143" i="1148"/>
  <c r="I143" i="1148"/>
  <c r="H143" i="1148"/>
  <c r="G143" i="1148"/>
  <c r="F143" i="1148"/>
  <c r="E143" i="1148"/>
  <c r="D143" i="1148"/>
  <c r="N142" i="1148"/>
  <c r="M142" i="1148"/>
  <c r="L142" i="1148"/>
  <c r="K142" i="1148"/>
  <c r="J142" i="1148"/>
  <c r="I142" i="1148"/>
  <c r="H142" i="1148"/>
  <c r="G142" i="1148"/>
  <c r="G148" i="1148" s="1"/>
  <c r="F142" i="1148"/>
  <c r="D142" i="1148"/>
  <c r="D144" i="1148" s="1"/>
  <c r="J137" i="1148"/>
  <c r="N135" i="1148"/>
  <c r="M135" i="1148"/>
  <c r="L135" i="1148"/>
  <c r="K135" i="1148"/>
  <c r="J135" i="1148"/>
  <c r="I135" i="1148"/>
  <c r="H135" i="1148"/>
  <c r="G135" i="1148"/>
  <c r="F135" i="1148"/>
  <c r="E135" i="1148"/>
  <c r="D135" i="1148"/>
  <c r="N134" i="1148"/>
  <c r="M134" i="1148"/>
  <c r="L134" i="1148"/>
  <c r="K134" i="1148"/>
  <c r="J134" i="1148"/>
  <c r="I134" i="1148"/>
  <c r="I137" i="1148" s="1"/>
  <c r="H134" i="1148"/>
  <c r="G134" i="1148"/>
  <c r="F134" i="1148"/>
  <c r="D134" i="1148"/>
  <c r="E134" i="1148" s="1"/>
  <c r="N133" i="1148"/>
  <c r="M133" i="1148"/>
  <c r="L133" i="1148"/>
  <c r="K133" i="1148"/>
  <c r="J133" i="1148"/>
  <c r="I133" i="1148"/>
  <c r="H133" i="1148"/>
  <c r="G133" i="1148"/>
  <c r="F133" i="1148"/>
  <c r="E133" i="1148"/>
  <c r="D133" i="1148"/>
  <c r="N132" i="1148"/>
  <c r="M132" i="1148"/>
  <c r="L132" i="1148"/>
  <c r="L137" i="1148" s="1"/>
  <c r="K132" i="1148"/>
  <c r="K137" i="1148" s="1"/>
  <c r="J132" i="1148"/>
  <c r="I132" i="1148"/>
  <c r="H132" i="1148"/>
  <c r="H137" i="1148" s="1"/>
  <c r="G132" i="1148"/>
  <c r="G137" i="1148" s="1"/>
  <c r="F132" i="1148"/>
  <c r="D132" i="1148"/>
  <c r="E132" i="1148" s="1"/>
  <c r="C137" i="1148"/>
  <c r="F129" i="1148"/>
  <c r="N127" i="1148"/>
  <c r="M127" i="1148"/>
  <c r="L127" i="1148"/>
  <c r="K127" i="1148"/>
  <c r="J127" i="1148"/>
  <c r="I127" i="1148"/>
  <c r="H127" i="1148"/>
  <c r="G127" i="1148"/>
  <c r="F127" i="1148"/>
  <c r="D127" i="1148"/>
  <c r="E127" i="1148" s="1"/>
  <c r="N126" i="1148"/>
  <c r="M126" i="1148"/>
  <c r="L126" i="1148"/>
  <c r="K126" i="1148"/>
  <c r="J126" i="1148"/>
  <c r="I126" i="1148"/>
  <c r="H126" i="1148"/>
  <c r="G126" i="1148"/>
  <c r="F126" i="1148"/>
  <c r="E126" i="1148"/>
  <c r="D126" i="1148"/>
  <c r="N125" i="1148"/>
  <c r="M125" i="1148"/>
  <c r="L125" i="1148"/>
  <c r="K125" i="1148"/>
  <c r="J125" i="1148"/>
  <c r="I125" i="1148"/>
  <c r="H125" i="1148"/>
  <c r="G125" i="1148"/>
  <c r="F125" i="1148"/>
  <c r="D125" i="1148"/>
  <c r="E125" i="1148" s="1"/>
  <c r="N124" i="1148"/>
  <c r="N129" i="1148" s="1"/>
  <c r="M124" i="1148"/>
  <c r="L124" i="1148"/>
  <c r="K124" i="1148"/>
  <c r="J124" i="1148"/>
  <c r="I124" i="1148"/>
  <c r="H124" i="1148"/>
  <c r="G124" i="1148"/>
  <c r="F124" i="1148"/>
  <c r="E124" i="1148"/>
  <c r="D124" i="1148"/>
  <c r="N123" i="1148"/>
  <c r="M123" i="1148"/>
  <c r="L123" i="1148"/>
  <c r="K123" i="1148"/>
  <c r="J123" i="1148"/>
  <c r="I123" i="1148"/>
  <c r="H123" i="1148"/>
  <c r="G123" i="1148"/>
  <c r="F123" i="1148"/>
  <c r="D123" i="1148"/>
  <c r="E123" i="1148" s="1"/>
  <c r="N122" i="1148"/>
  <c r="M122" i="1148"/>
  <c r="M129" i="1148" s="1"/>
  <c r="L122" i="1148"/>
  <c r="K122" i="1148"/>
  <c r="J122" i="1148"/>
  <c r="I122" i="1148"/>
  <c r="H122" i="1148"/>
  <c r="H129" i="1148" s="1"/>
  <c r="H139" i="1148" s="1"/>
  <c r="G122" i="1148"/>
  <c r="F122" i="1148"/>
  <c r="E122" i="1148"/>
  <c r="D122" i="1148"/>
  <c r="N121" i="1148"/>
  <c r="M121" i="1148"/>
  <c r="L121" i="1148"/>
  <c r="L129" i="1148" s="1"/>
  <c r="K121" i="1148"/>
  <c r="K129" i="1148" s="1"/>
  <c r="J121" i="1148"/>
  <c r="I121" i="1148"/>
  <c r="I129" i="1148" s="1"/>
  <c r="H121" i="1148"/>
  <c r="G121" i="1148"/>
  <c r="G129" i="1148" s="1"/>
  <c r="F121" i="1148"/>
  <c r="D121" i="1148"/>
  <c r="C129" i="1148"/>
  <c r="D118" i="1148"/>
  <c r="F118" i="1148" s="1"/>
  <c r="G118" i="1148" s="1"/>
  <c r="H118" i="1148" s="1"/>
  <c r="I118" i="1148" s="1"/>
  <c r="J118" i="1148" s="1"/>
  <c r="K118" i="1148" s="1"/>
  <c r="L118" i="1148" s="1"/>
  <c r="M118" i="1148" s="1"/>
  <c r="N118" i="1148" s="1"/>
  <c r="C118" i="1148"/>
  <c r="F116" i="1148"/>
  <c r="G116" i="1148" s="1"/>
  <c r="H116" i="1148" s="1"/>
  <c r="I116" i="1148" s="1"/>
  <c r="J116" i="1148" s="1"/>
  <c r="K116" i="1148" s="1"/>
  <c r="L116" i="1148" s="1"/>
  <c r="M116" i="1148" s="1"/>
  <c r="N116" i="1148" s="1"/>
  <c r="C116" i="1148"/>
  <c r="B116" i="1148"/>
  <c r="C117" i="1148" s="1"/>
  <c r="F115" i="1148"/>
  <c r="G92" i="1148"/>
  <c r="F92" i="1148"/>
  <c r="N90" i="1148"/>
  <c r="M90" i="1148"/>
  <c r="L90" i="1148"/>
  <c r="K90" i="1148"/>
  <c r="J90" i="1148"/>
  <c r="I90" i="1148"/>
  <c r="H90" i="1148"/>
  <c r="G90" i="1148"/>
  <c r="F90" i="1148"/>
  <c r="D90" i="1148"/>
  <c r="C90" i="1148"/>
  <c r="N82" i="1148"/>
  <c r="N92" i="1148" s="1"/>
  <c r="M82" i="1148"/>
  <c r="M92" i="1148" s="1"/>
  <c r="L82" i="1148"/>
  <c r="L92" i="1148" s="1"/>
  <c r="K82" i="1148"/>
  <c r="J82" i="1148"/>
  <c r="J92" i="1148" s="1"/>
  <c r="I82" i="1148"/>
  <c r="I92" i="1148" s="1"/>
  <c r="H82" i="1148"/>
  <c r="H92" i="1148" s="1"/>
  <c r="G82" i="1148"/>
  <c r="F82" i="1148"/>
  <c r="D82" i="1148"/>
  <c r="D92" i="1148" s="1"/>
  <c r="C82" i="1148"/>
  <c r="C92" i="1148" s="1"/>
  <c r="N68" i="1148"/>
  <c r="M68" i="1148"/>
  <c r="L68" i="1148"/>
  <c r="K68" i="1148"/>
  <c r="J68" i="1148"/>
  <c r="I68" i="1148"/>
  <c r="H68" i="1148"/>
  <c r="G68" i="1148"/>
  <c r="F68" i="1148"/>
  <c r="D68" i="1148"/>
  <c r="C68" i="1148"/>
  <c r="B64" i="1148"/>
  <c r="B63" i="1148"/>
  <c r="B62" i="1148"/>
  <c r="N58" i="1148"/>
  <c r="M58" i="1148"/>
  <c r="L58" i="1148"/>
  <c r="K58" i="1148"/>
  <c r="J58" i="1148"/>
  <c r="I58" i="1148"/>
  <c r="H58" i="1148"/>
  <c r="G58" i="1148"/>
  <c r="F58" i="1148"/>
  <c r="D58" i="1148"/>
  <c r="C58" i="1148"/>
  <c r="N47" i="1148"/>
  <c r="M47" i="1148"/>
  <c r="L47" i="1148"/>
  <c r="K47" i="1148"/>
  <c r="J47" i="1148"/>
  <c r="I47" i="1148"/>
  <c r="H47" i="1148"/>
  <c r="G47" i="1148"/>
  <c r="F47" i="1148"/>
  <c r="D47" i="1148"/>
  <c r="C47" i="1148"/>
  <c r="N41" i="1148"/>
  <c r="M41" i="1148"/>
  <c r="L41" i="1148"/>
  <c r="K41" i="1148"/>
  <c r="J41" i="1148"/>
  <c r="I41" i="1148"/>
  <c r="H41" i="1148"/>
  <c r="G41" i="1148"/>
  <c r="F41" i="1148"/>
  <c r="D41" i="1148"/>
  <c r="C41" i="1148"/>
  <c r="L27" i="1148"/>
  <c r="K27" i="1148"/>
  <c r="H27" i="1148"/>
  <c r="C27" i="1148"/>
  <c r="N25" i="1148"/>
  <c r="M25" i="1148"/>
  <c r="L25" i="1148"/>
  <c r="K25" i="1148"/>
  <c r="J25" i="1148"/>
  <c r="I25" i="1148"/>
  <c r="H25" i="1148"/>
  <c r="G25" i="1148"/>
  <c r="G27" i="1148" s="1"/>
  <c r="F25" i="1148"/>
  <c r="D25" i="1148"/>
  <c r="C25" i="1148"/>
  <c r="N17" i="1148"/>
  <c r="N27" i="1148" s="1"/>
  <c r="M17" i="1148"/>
  <c r="M27" i="1148" s="1"/>
  <c r="L17" i="1148"/>
  <c r="K17" i="1148"/>
  <c r="J17" i="1148"/>
  <c r="J27" i="1148" s="1"/>
  <c r="I17" i="1148"/>
  <c r="I27" i="1148" s="1"/>
  <c r="H17" i="1148"/>
  <c r="G17" i="1148"/>
  <c r="F17" i="1148"/>
  <c r="F27" i="1148" s="1"/>
  <c r="D17" i="1148"/>
  <c r="D27" i="1148" s="1"/>
  <c r="C17" i="1148"/>
  <c r="D6" i="1148"/>
  <c r="F6" i="1148" s="1"/>
  <c r="G6" i="1148" s="1"/>
  <c r="H6" i="1148" s="1"/>
  <c r="I6" i="1148" s="1"/>
  <c r="J6" i="1148" s="1"/>
  <c r="K6" i="1148" s="1"/>
  <c r="L6" i="1148" s="1"/>
  <c r="M6" i="1148" s="1"/>
  <c r="N6" i="1148" s="1"/>
  <c r="C6" i="1148"/>
  <c r="F4" i="1148"/>
  <c r="F5" i="1148" s="1"/>
  <c r="C4" i="1148"/>
  <c r="B4" i="1148"/>
  <c r="C5" i="1148" s="1"/>
  <c r="G3" i="1148"/>
  <c r="H3" i="1148" s="1"/>
  <c r="F3" i="1148"/>
  <c r="N164" i="1146"/>
  <c r="M164" i="1146"/>
  <c r="L164" i="1146"/>
  <c r="K164" i="1146"/>
  <c r="J164" i="1146"/>
  <c r="I164" i="1146"/>
  <c r="H164" i="1146"/>
  <c r="G164" i="1146"/>
  <c r="F164" i="1146"/>
  <c r="E164" i="1146"/>
  <c r="D164" i="1146"/>
  <c r="C164" i="1146"/>
  <c r="N156" i="1146"/>
  <c r="M156" i="1146"/>
  <c r="L156" i="1146"/>
  <c r="K156" i="1146"/>
  <c r="J156" i="1146"/>
  <c r="I156" i="1146"/>
  <c r="H156" i="1146"/>
  <c r="G156" i="1146"/>
  <c r="F156" i="1146"/>
  <c r="E156" i="1146"/>
  <c r="D156" i="1146"/>
  <c r="N154" i="1146"/>
  <c r="M154" i="1146"/>
  <c r="M144" i="1146" s="1"/>
  <c r="L154" i="1146"/>
  <c r="K154" i="1146"/>
  <c r="J154" i="1146"/>
  <c r="I154" i="1146"/>
  <c r="H154" i="1146"/>
  <c r="G154" i="1146"/>
  <c r="F154" i="1146"/>
  <c r="E154" i="1146"/>
  <c r="D154" i="1146"/>
  <c r="B154" i="1146"/>
  <c r="N153" i="1146"/>
  <c r="M153" i="1146"/>
  <c r="L153" i="1146"/>
  <c r="K153" i="1146"/>
  <c r="K144" i="1146" s="1"/>
  <c r="J153" i="1146"/>
  <c r="I153" i="1146"/>
  <c r="H153" i="1146"/>
  <c r="G153" i="1146"/>
  <c r="F153" i="1146"/>
  <c r="D153" i="1146"/>
  <c r="E153" i="1146"/>
  <c r="B153" i="1146"/>
  <c r="N152" i="1146"/>
  <c r="N144" i="1146" s="1"/>
  <c r="M152" i="1146"/>
  <c r="L152" i="1146"/>
  <c r="K152" i="1146"/>
  <c r="J152" i="1146"/>
  <c r="I152" i="1146"/>
  <c r="H152" i="1146"/>
  <c r="G152" i="1146"/>
  <c r="F152" i="1146"/>
  <c r="F144" i="1146" s="1"/>
  <c r="D152" i="1146"/>
  <c r="E152" i="1146" s="1"/>
  <c r="B152" i="1146"/>
  <c r="N146" i="1146"/>
  <c r="M146" i="1146"/>
  <c r="L146" i="1146"/>
  <c r="K146" i="1146"/>
  <c r="J146" i="1146"/>
  <c r="I146" i="1146"/>
  <c r="H146" i="1146"/>
  <c r="G146" i="1146"/>
  <c r="F146" i="1146"/>
  <c r="E146" i="1146"/>
  <c r="D146" i="1146"/>
  <c r="N145" i="1146"/>
  <c r="M145" i="1146"/>
  <c r="L145" i="1146"/>
  <c r="K145" i="1146"/>
  <c r="J145" i="1146"/>
  <c r="I145" i="1146"/>
  <c r="H145" i="1146"/>
  <c r="G145" i="1146"/>
  <c r="F145" i="1146"/>
  <c r="D145" i="1146"/>
  <c r="E145" i="1146" s="1"/>
  <c r="N143" i="1146"/>
  <c r="M143" i="1146"/>
  <c r="L143" i="1146"/>
  <c r="K143" i="1146"/>
  <c r="J143" i="1146"/>
  <c r="I143" i="1146"/>
  <c r="H143" i="1146"/>
  <c r="G143" i="1146"/>
  <c r="F143" i="1146"/>
  <c r="D143" i="1146"/>
  <c r="E143" i="1146" s="1"/>
  <c r="N142" i="1146"/>
  <c r="M142" i="1146"/>
  <c r="L142" i="1146"/>
  <c r="K142" i="1146"/>
  <c r="K148" i="1146" s="1"/>
  <c r="J142" i="1146"/>
  <c r="I142" i="1146"/>
  <c r="H142" i="1146"/>
  <c r="G142" i="1146"/>
  <c r="F142" i="1146"/>
  <c r="E142" i="1146"/>
  <c r="D142" i="1146"/>
  <c r="N135" i="1146"/>
  <c r="M135" i="1146"/>
  <c r="L135" i="1146"/>
  <c r="K135" i="1146"/>
  <c r="J135" i="1146"/>
  <c r="I135" i="1146"/>
  <c r="H135" i="1146"/>
  <c r="G135" i="1146"/>
  <c r="F135" i="1146"/>
  <c r="D135" i="1146"/>
  <c r="E135" i="1146" s="1"/>
  <c r="N134" i="1146"/>
  <c r="M134" i="1146"/>
  <c r="L134" i="1146"/>
  <c r="K134" i="1146"/>
  <c r="J134" i="1146"/>
  <c r="I134" i="1146"/>
  <c r="H134" i="1146"/>
  <c r="G134" i="1146"/>
  <c r="F134" i="1146"/>
  <c r="E134" i="1146"/>
  <c r="D134" i="1146"/>
  <c r="N133" i="1146"/>
  <c r="M133" i="1146"/>
  <c r="L133" i="1146"/>
  <c r="K133" i="1146"/>
  <c r="J133" i="1146"/>
  <c r="I133" i="1146"/>
  <c r="H133" i="1146"/>
  <c r="G133" i="1146"/>
  <c r="F133" i="1146"/>
  <c r="D133" i="1146"/>
  <c r="E133" i="1146" s="1"/>
  <c r="N132" i="1146"/>
  <c r="N137" i="1146" s="1"/>
  <c r="M132" i="1146"/>
  <c r="M137" i="1146" s="1"/>
  <c r="L132" i="1146"/>
  <c r="L137" i="1146" s="1"/>
  <c r="K132" i="1146"/>
  <c r="K137" i="1146" s="1"/>
  <c r="J132" i="1146"/>
  <c r="J137" i="1146" s="1"/>
  <c r="I132" i="1146"/>
  <c r="I137" i="1146" s="1"/>
  <c r="H132" i="1146"/>
  <c r="H137" i="1146" s="1"/>
  <c r="G132" i="1146"/>
  <c r="G137" i="1146" s="1"/>
  <c r="F132" i="1146"/>
  <c r="F137" i="1146" s="1"/>
  <c r="E132" i="1146"/>
  <c r="D132" i="1146"/>
  <c r="C137" i="1146"/>
  <c r="N127" i="1146"/>
  <c r="M127" i="1146"/>
  <c r="L127" i="1146"/>
  <c r="K127" i="1146"/>
  <c r="J127" i="1146"/>
  <c r="I127" i="1146"/>
  <c r="H127" i="1146"/>
  <c r="G127" i="1146"/>
  <c r="F127" i="1146"/>
  <c r="E127" i="1146"/>
  <c r="D127" i="1146"/>
  <c r="N126" i="1146"/>
  <c r="M126" i="1146"/>
  <c r="L126" i="1146"/>
  <c r="K126" i="1146"/>
  <c r="J126" i="1146"/>
  <c r="I126" i="1146"/>
  <c r="H126" i="1146"/>
  <c r="G126" i="1146"/>
  <c r="F126" i="1146"/>
  <c r="D126" i="1146"/>
  <c r="E126" i="1146" s="1"/>
  <c r="N125" i="1146"/>
  <c r="M125" i="1146"/>
  <c r="L125" i="1146"/>
  <c r="K125" i="1146"/>
  <c r="J125" i="1146"/>
  <c r="I125" i="1146"/>
  <c r="H125" i="1146"/>
  <c r="G125" i="1146"/>
  <c r="F125" i="1146"/>
  <c r="E125" i="1146"/>
  <c r="D125" i="1146"/>
  <c r="N124" i="1146"/>
  <c r="M124" i="1146"/>
  <c r="L124" i="1146"/>
  <c r="K124" i="1146"/>
  <c r="J124" i="1146"/>
  <c r="I124" i="1146"/>
  <c r="H124" i="1146"/>
  <c r="G124" i="1146"/>
  <c r="F124" i="1146"/>
  <c r="D124" i="1146"/>
  <c r="E124" i="1146" s="1"/>
  <c r="N123" i="1146"/>
  <c r="M123" i="1146"/>
  <c r="L123" i="1146"/>
  <c r="K123" i="1146"/>
  <c r="J123" i="1146"/>
  <c r="I123" i="1146"/>
  <c r="H123" i="1146"/>
  <c r="G123" i="1146"/>
  <c r="F123" i="1146"/>
  <c r="E123" i="1146"/>
  <c r="D123" i="1146"/>
  <c r="N122" i="1146"/>
  <c r="M122" i="1146"/>
  <c r="M129" i="1146" s="1"/>
  <c r="M139" i="1146" s="1"/>
  <c r="L122" i="1146"/>
  <c r="L129" i="1146" s="1"/>
  <c r="L139" i="1146" s="1"/>
  <c r="K122" i="1146"/>
  <c r="J122" i="1146"/>
  <c r="I122" i="1146"/>
  <c r="H122" i="1146"/>
  <c r="G122" i="1146"/>
  <c r="G129" i="1146" s="1"/>
  <c r="G139" i="1146" s="1"/>
  <c r="F122" i="1146"/>
  <c r="D122" i="1146"/>
  <c r="E122" i="1146" s="1"/>
  <c r="N121" i="1146"/>
  <c r="N129" i="1146" s="1"/>
  <c r="N139" i="1146" s="1"/>
  <c r="M121" i="1146"/>
  <c r="L121" i="1146"/>
  <c r="K121" i="1146"/>
  <c r="K129" i="1146" s="1"/>
  <c r="K139" i="1146" s="1"/>
  <c r="J121" i="1146"/>
  <c r="J129" i="1146" s="1"/>
  <c r="I121" i="1146"/>
  <c r="I129" i="1146" s="1"/>
  <c r="H121" i="1146"/>
  <c r="G121" i="1146"/>
  <c r="F121" i="1146"/>
  <c r="F129" i="1146" s="1"/>
  <c r="F139" i="1146" s="1"/>
  <c r="E121" i="1146"/>
  <c r="D121" i="1146"/>
  <c r="C129" i="1146"/>
  <c r="D118" i="1146"/>
  <c r="F118" i="1146" s="1"/>
  <c r="G118" i="1146" s="1"/>
  <c r="H118" i="1146" s="1"/>
  <c r="I118" i="1146" s="1"/>
  <c r="J118" i="1146" s="1"/>
  <c r="K118" i="1146" s="1"/>
  <c r="L118" i="1146" s="1"/>
  <c r="M118" i="1146" s="1"/>
  <c r="N118" i="1146" s="1"/>
  <c r="C118" i="1146"/>
  <c r="F116" i="1146"/>
  <c r="F117" i="1146" s="1"/>
  <c r="C116" i="1146"/>
  <c r="B116" i="1146"/>
  <c r="C117" i="1146" s="1"/>
  <c r="G115" i="1146"/>
  <c r="H115" i="1146" s="1"/>
  <c r="F115" i="1146"/>
  <c r="N92" i="1146"/>
  <c r="M92" i="1146"/>
  <c r="J92" i="1146"/>
  <c r="F92" i="1146"/>
  <c r="D92" i="1146"/>
  <c r="N90" i="1146"/>
  <c r="M90" i="1146"/>
  <c r="L90" i="1146"/>
  <c r="K90" i="1146"/>
  <c r="J90" i="1146"/>
  <c r="I90" i="1146"/>
  <c r="I92" i="1146" s="1"/>
  <c r="H90" i="1146"/>
  <c r="G90" i="1146"/>
  <c r="F90" i="1146"/>
  <c r="D90" i="1146"/>
  <c r="C90" i="1146"/>
  <c r="N82" i="1146"/>
  <c r="M82" i="1146"/>
  <c r="L82" i="1146"/>
  <c r="L92" i="1146" s="1"/>
  <c r="K82" i="1146"/>
  <c r="K92" i="1146" s="1"/>
  <c r="J82" i="1146"/>
  <c r="I82" i="1146"/>
  <c r="H82" i="1146"/>
  <c r="G82" i="1146"/>
  <c r="G92" i="1146" s="1"/>
  <c r="F82" i="1146"/>
  <c r="D82" i="1146"/>
  <c r="C82" i="1146"/>
  <c r="C92" i="1146" s="1"/>
  <c r="N68" i="1146"/>
  <c r="M68" i="1146"/>
  <c r="L68" i="1146"/>
  <c r="K68" i="1146"/>
  <c r="J68" i="1146"/>
  <c r="I68" i="1146"/>
  <c r="H68" i="1146"/>
  <c r="G68" i="1146"/>
  <c r="F68" i="1146"/>
  <c r="D68" i="1146"/>
  <c r="C68" i="1146"/>
  <c r="B64" i="1146"/>
  <c r="B63" i="1146"/>
  <c r="B62" i="1146"/>
  <c r="N58" i="1146"/>
  <c r="M58" i="1146"/>
  <c r="L58" i="1146"/>
  <c r="K58" i="1146"/>
  <c r="J58" i="1146"/>
  <c r="I58" i="1146"/>
  <c r="H58" i="1146"/>
  <c r="G58" i="1146"/>
  <c r="F58" i="1146"/>
  <c r="D58" i="1146"/>
  <c r="C58" i="1146"/>
  <c r="N47" i="1146"/>
  <c r="M47" i="1146"/>
  <c r="L47" i="1146"/>
  <c r="K47" i="1146"/>
  <c r="J47" i="1146"/>
  <c r="I47" i="1146"/>
  <c r="H47" i="1146"/>
  <c r="G47" i="1146"/>
  <c r="F47" i="1146"/>
  <c r="D47" i="1146"/>
  <c r="C47" i="1146"/>
  <c r="N41" i="1146"/>
  <c r="M41" i="1146"/>
  <c r="L41" i="1146"/>
  <c r="K41" i="1146"/>
  <c r="J41" i="1146"/>
  <c r="I41" i="1146"/>
  <c r="H41" i="1146"/>
  <c r="G41" i="1146"/>
  <c r="F41" i="1146"/>
  <c r="D41" i="1146"/>
  <c r="C41" i="1146"/>
  <c r="N27" i="1146"/>
  <c r="M27" i="1146"/>
  <c r="J27" i="1146"/>
  <c r="F27" i="1146"/>
  <c r="D27" i="1146"/>
  <c r="N25" i="1146"/>
  <c r="M25" i="1146"/>
  <c r="L25" i="1146"/>
  <c r="K25" i="1146"/>
  <c r="J25" i="1146"/>
  <c r="I25" i="1146"/>
  <c r="I27" i="1146" s="1"/>
  <c r="H25" i="1146"/>
  <c r="G25" i="1146"/>
  <c r="F25" i="1146"/>
  <c r="D25" i="1146"/>
  <c r="C25" i="1146"/>
  <c r="N17" i="1146"/>
  <c r="M17" i="1146"/>
  <c r="L17" i="1146"/>
  <c r="L27" i="1146" s="1"/>
  <c r="K17" i="1146"/>
  <c r="K27" i="1146" s="1"/>
  <c r="J17" i="1146"/>
  <c r="I17" i="1146"/>
  <c r="H17" i="1146"/>
  <c r="H27" i="1146" s="1"/>
  <c r="G17" i="1146"/>
  <c r="G27" i="1146" s="1"/>
  <c r="F17" i="1146"/>
  <c r="D17" i="1146"/>
  <c r="C17" i="1146"/>
  <c r="C27" i="1146" s="1"/>
  <c r="F6" i="1146"/>
  <c r="G6" i="1146" s="1"/>
  <c r="H6" i="1146" s="1"/>
  <c r="I6" i="1146" s="1"/>
  <c r="J6" i="1146" s="1"/>
  <c r="K6" i="1146" s="1"/>
  <c r="L6" i="1146" s="1"/>
  <c r="M6" i="1146" s="1"/>
  <c r="N6" i="1146" s="1"/>
  <c r="D6" i="1146"/>
  <c r="C6" i="1146"/>
  <c r="F4" i="1146"/>
  <c r="G4" i="1146" s="1"/>
  <c r="H4" i="1146" s="1"/>
  <c r="I4" i="1146" s="1"/>
  <c r="J4" i="1146" s="1"/>
  <c r="K4" i="1146" s="1"/>
  <c r="L4" i="1146" s="1"/>
  <c r="M4" i="1146" s="1"/>
  <c r="N4" i="1146" s="1"/>
  <c r="C4" i="1146"/>
  <c r="B4" i="1146"/>
  <c r="C5" i="1146" s="1"/>
  <c r="F3" i="1146"/>
  <c r="N164" i="1144"/>
  <c r="M164" i="1144"/>
  <c r="L164" i="1144"/>
  <c r="K164" i="1144"/>
  <c r="J164" i="1144"/>
  <c r="I164" i="1144"/>
  <c r="H164" i="1144"/>
  <c r="G164" i="1144"/>
  <c r="F164" i="1144"/>
  <c r="D164" i="1144"/>
  <c r="E164" i="1144" s="1"/>
  <c r="C164" i="1144"/>
  <c r="N156" i="1144"/>
  <c r="M156" i="1144"/>
  <c r="L156" i="1144"/>
  <c r="K156" i="1144"/>
  <c r="J156" i="1144"/>
  <c r="I156" i="1144"/>
  <c r="H156" i="1144"/>
  <c r="G156" i="1144"/>
  <c r="F156" i="1144"/>
  <c r="D156" i="1144"/>
  <c r="E156" i="1144" s="1"/>
  <c r="N154" i="1144"/>
  <c r="M154" i="1144"/>
  <c r="L154" i="1144"/>
  <c r="K154" i="1144"/>
  <c r="J154" i="1144"/>
  <c r="I154" i="1144"/>
  <c r="H154" i="1144"/>
  <c r="G154" i="1144"/>
  <c r="F154" i="1144"/>
  <c r="D154" i="1144"/>
  <c r="E154" i="1144" s="1"/>
  <c r="B154" i="1144"/>
  <c r="N153" i="1144"/>
  <c r="M153" i="1144"/>
  <c r="M144" i="1144" s="1"/>
  <c r="L153" i="1144"/>
  <c r="K153" i="1144"/>
  <c r="J153" i="1144"/>
  <c r="I153" i="1144"/>
  <c r="H153" i="1144"/>
  <c r="G153" i="1144"/>
  <c r="F153" i="1144"/>
  <c r="D153" i="1144"/>
  <c r="B153" i="1144"/>
  <c r="N152" i="1144"/>
  <c r="M152" i="1144"/>
  <c r="L152" i="1144"/>
  <c r="L144" i="1144" s="1"/>
  <c r="K152" i="1144"/>
  <c r="J152" i="1144"/>
  <c r="I152" i="1144"/>
  <c r="H152" i="1144"/>
  <c r="H144" i="1144" s="1"/>
  <c r="G152" i="1144"/>
  <c r="F152" i="1144"/>
  <c r="D152" i="1144"/>
  <c r="E152" i="1144" s="1"/>
  <c r="B152" i="1144"/>
  <c r="N146" i="1144"/>
  <c r="M146" i="1144"/>
  <c r="L146" i="1144"/>
  <c r="K146" i="1144"/>
  <c r="J146" i="1144"/>
  <c r="I146" i="1144"/>
  <c r="H146" i="1144"/>
  <c r="G146" i="1144"/>
  <c r="F146" i="1144"/>
  <c r="D146" i="1144"/>
  <c r="E146" i="1144"/>
  <c r="N145" i="1144"/>
  <c r="M145" i="1144"/>
  <c r="L145" i="1144"/>
  <c r="K145" i="1144"/>
  <c r="J145" i="1144"/>
  <c r="I145" i="1144"/>
  <c r="H145" i="1144"/>
  <c r="G145" i="1144"/>
  <c r="F145" i="1144"/>
  <c r="D145" i="1144"/>
  <c r="E145" i="1144"/>
  <c r="N143" i="1144"/>
  <c r="M143" i="1144"/>
  <c r="L143" i="1144"/>
  <c r="K143" i="1144"/>
  <c r="J143" i="1144"/>
  <c r="I143" i="1144"/>
  <c r="H143" i="1144"/>
  <c r="G143" i="1144"/>
  <c r="F143" i="1144"/>
  <c r="D143" i="1144"/>
  <c r="E143" i="1144"/>
  <c r="N142" i="1144"/>
  <c r="M142" i="1144"/>
  <c r="M148" i="1144" s="1"/>
  <c r="L142" i="1144"/>
  <c r="L148" i="1144" s="1"/>
  <c r="K142" i="1144"/>
  <c r="J142" i="1144"/>
  <c r="I142" i="1144"/>
  <c r="H142" i="1144"/>
  <c r="H148" i="1144" s="1"/>
  <c r="G142" i="1144"/>
  <c r="F142" i="1144"/>
  <c r="D142" i="1144"/>
  <c r="N135" i="1144"/>
  <c r="M135" i="1144"/>
  <c r="L135" i="1144"/>
  <c r="K135" i="1144"/>
  <c r="J135" i="1144"/>
  <c r="I135" i="1144"/>
  <c r="H135" i="1144"/>
  <c r="G135" i="1144"/>
  <c r="F135" i="1144"/>
  <c r="D135" i="1144"/>
  <c r="E135" i="1144"/>
  <c r="N134" i="1144"/>
  <c r="M134" i="1144"/>
  <c r="L134" i="1144"/>
  <c r="K134" i="1144"/>
  <c r="J134" i="1144"/>
  <c r="I134" i="1144"/>
  <c r="H134" i="1144"/>
  <c r="G134" i="1144"/>
  <c r="F134" i="1144"/>
  <c r="D134" i="1144"/>
  <c r="E134" i="1144"/>
  <c r="N133" i="1144"/>
  <c r="M133" i="1144"/>
  <c r="L133" i="1144"/>
  <c r="K133" i="1144"/>
  <c r="J133" i="1144"/>
  <c r="I133" i="1144"/>
  <c r="H133" i="1144"/>
  <c r="G133" i="1144"/>
  <c r="F133" i="1144"/>
  <c r="D133" i="1144"/>
  <c r="E133" i="1144"/>
  <c r="N132" i="1144"/>
  <c r="N137" i="1144" s="1"/>
  <c r="M132" i="1144"/>
  <c r="M137" i="1144" s="1"/>
  <c r="L132" i="1144"/>
  <c r="L137" i="1144" s="1"/>
  <c r="K132" i="1144"/>
  <c r="K137" i="1144" s="1"/>
  <c r="J132" i="1144"/>
  <c r="J137" i="1144" s="1"/>
  <c r="I132" i="1144"/>
  <c r="I137" i="1144" s="1"/>
  <c r="H132" i="1144"/>
  <c r="H137" i="1144" s="1"/>
  <c r="G132" i="1144"/>
  <c r="G137" i="1144" s="1"/>
  <c r="F132" i="1144"/>
  <c r="F137" i="1144" s="1"/>
  <c r="D132" i="1144"/>
  <c r="D137" i="1144" s="1"/>
  <c r="E132" i="1144"/>
  <c r="N127" i="1144"/>
  <c r="M127" i="1144"/>
  <c r="L127" i="1144"/>
  <c r="K127" i="1144"/>
  <c r="J127" i="1144"/>
  <c r="I127" i="1144"/>
  <c r="H127" i="1144"/>
  <c r="G127" i="1144"/>
  <c r="F127" i="1144"/>
  <c r="D127" i="1144"/>
  <c r="E127" i="1144"/>
  <c r="N126" i="1144"/>
  <c r="N129" i="1144" s="1"/>
  <c r="M126" i="1144"/>
  <c r="L126" i="1144"/>
  <c r="K126" i="1144"/>
  <c r="J126" i="1144"/>
  <c r="I126" i="1144"/>
  <c r="H126" i="1144"/>
  <c r="G126" i="1144"/>
  <c r="F126" i="1144"/>
  <c r="D126" i="1144"/>
  <c r="E126" i="1144"/>
  <c r="N125" i="1144"/>
  <c r="M125" i="1144"/>
  <c r="L125" i="1144"/>
  <c r="K125" i="1144"/>
  <c r="J125" i="1144"/>
  <c r="I125" i="1144"/>
  <c r="H125" i="1144"/>
  <c r="G125" i="1144"/>
  <c r="F125" i="1144"/>
  <c r="D125" i="1144"/>
  <c r="E125" i="1144"/>
  <c r="N124" i="1144"/>
  <c r="M124" i="1144"/>
  <c r="L124" i="1144"/>
  <c r="K124" i="1144"/>
  <c r="J124" i="1144"/>
  <c r="I124" i="1144"/>
  <c r="H124" i="1144"/>
  <c r="G124" i="1144"/>
  <c r="F124" i="1144"/>
  <c r="D124" i="1144"/>
  <c r="E124" i="1144"/>
  <c r="N123" i="1144"/>
  <c r="M123" i="1144"/>
  <c r="L123" i="1144"/>
  <c r="K123" i="1144"/>
  <c r="J123" i="1144"/>
  <c r="I123" i="1144"/>
  <c r="H123" i="1144"/>
  <c r="G123" i="1144"/>
  <c r="F123" i="1144"/>
  <c r="D123" i="1144"/>
  <c r="E123" i="1144"/>
  <c r="N122" i="1144"/>
  <c r="M122" i="1144"/>
  <c r="L122" i="1144"/>
  <c r="K122" i="1144"/>
  <c r="J122" i="1144"/>
  <c r="I122" i="1144"/>
  <c r="I129" i="1144" s="1"/>
  <c r="H122" i="1144"/>
  <c r="G122" i="1144"/>
  <c r="G129" i="1144" s="1"/>
  <c r="G139" i="1144" s="1"/>
  <c r="F122" i="1144"/>
  <c r="F129" i="1144" s="1"/>
  <c r="D122" i="1144"/>
  <c r="E122" i="1144"/>
  <c r="N121" i="1144"/>
  <c r="M121" i="1144"/>
  <c r="M129" i="1144" s="1"/>
  <c r="M139" i="1144" s="1"/>
  <c r="L121" i="1144"/>
  <c r="L129" i="1144" s="1"/>
  <c r="K121" i="1144"/>
  <c r="J121" i="1144"/>
  <c r="J129" i="1144" s="1"/>
  <c r="I121" i="1144"/>
  <c r="H121" i="1144"/>
  <c r="H129" i="1144" s="1"/>
  <c r="H139" i="1144" s="1"/>
  <c r="G121" i="1144"/>
  <c r="F121" i="1144"/>
  <c r="D121" i="1144"/>
  <c r="D129" i="1144" s="1"/>
  <c r="G118" i="1144"/>
  <c r="H118" i="1144" s="1"/>
  <c r="I118" i="1144" s="1"/>
  <c r="J118" i="1144" s="1"/>
  <c r="K118" i="1144" s="1"/>
  <c r="L118" i="1144" s="1"/>
  <c r="M118" i="1144" s="1"/>
  <c r="N118" i="1144" s="1"/>
  <c r="F118" i="1144"/>
  <c r="D118" i="1144"/>
  <c r="C118" i="1144"/>
  <c r="F116" i="1144"/>
  <c r="G116" i="1144" s="1"/>
  <c r="H116" i="1144" s="1"/>
  <c r="I116" i="1144" s="1"/>
  <c r="J116" i="1144" s="1"/>
  <c r="K116" i="1144" s="1"/>
  <c r="L116" i="1144" s="1"/>
  <c r="M116" i="1144" s="1"/>
  <c r="N116" i="1144" s="1"/>
  <c r="C116" i="1144"/>
  <c r="B116" i="1144"/>
  <c r="C117" i="1144" s="1"/>
  <c r="F115" i="1144"/>
  <c r="L92" i="1144"/>
  <c r="H92" i="1144"/>
  <c r="G92" i="1144"/>
  <c r="C92" i="1144"/>
  <c r="N90" i="1144"/>
  <c r="M90" i="1144"/>
  <c r="L90" i="1144"/>
  <c r="K90" i="1144"/>
  <c r="K92" i="1144" s="1"/>
  <c r="J90" i="1144"/>
  <c r="J92" i="1144" s="1"/>
  <c r="I90" i="1144"/>
  <c r="H90" i="1144"/>
  <c r="G90" i="1144"/>
  <c r="F90" i="1144"/>
  <c r="D90" i="1144"/>
  <c r="C90" i="1144"/>
  <c r="N82" i="1144"/>
  <c r="N92" i="1144" s="1"/>
  <c r="M82" i="1144"/>
  <c r="M92" i="1144" s="1"/>
  <c r="L82" i="1144"/>
  <c r="K82" i="1144"/>
  <c r="J82" i="1144"/>
  <c r="I82" i="1144"/>
  <c r="I92" i="1144" s="1"/>
  <c r="H82" i="1144"/>
  <c r="G82" i="1144"/>
  <c r="F82" i="1144"/>
  <c r="F92" i="1144" s="1"/>
  <c r="D82" i="1144"/>
  <c r="D92" i="1144" s="1"/>
  <c r="C82" i="1144"/>
  <c r="N68" i="1144"/>
  <c r="M68" i="1144"/>
  <c r="L68" i="1144"/>
  <c r="K68" i="1144"/>
  <c r="J68" i="1144"/>
  <c r="I68" i="1144"/>
  <c r="H68" i="1144"/>
  <c r="G68" i="1144"/>
  <c r="F68" i="1144"/>
  <c r="D68" i="1144"/>
  <c r="C68" i="1144"/>
  <c r="B64" i="1144"/>
  <c r="B63" i="1144"/>
  <c r="B62" i="1144"/>
  <c r="N58" i="1144"/>
  <c r="M58" i="1144"/>
  <c r="L58" i="1144"/>
  <c r="K58" i="1144"/>
  <c r="J58" i="1144"/>
  <c r="I58" i="1144"/>
  <c r="H58" i="1144"/>
  <c r="G58" i="1144"/>
  <c r="F58" i="1144"/>
  <c r="D58" i="1144"/>
  <c r="C58" i="1144"/>
  <c r="N47" i="1144"/>
  <c r="M47" i="1144"/>
  <c r="L47" i="1144"/>
  <c r="K47" i="1144"/>
  <c r="J47" i="1144"/>
  <c r="I47" i="1144"/>
  <c r="H47" i="1144"/>
  <c r="G47" i="1144"/>
  <c r="F47" i="1144"/>
  <c r="D47" i="1144"/>
  <c r="C47" i="1144"/>
  <c r="N41" i="1144"/>
  <c r="M41" i="1144"/>
  <c r="L41" i="1144"/>
  <c r="K41" i="1144"/>
  <c r="J41" i="1144"/>
  <c r="I41" i="1144"/>
  <c r="H41" i="1144"/>
  <c r="G41" i="1144"/>
  <c r="F41" i="1144"/>
  <c r="D41" i="1144"/>
  <c r="C41" i="1144"/>
  <c r="L27" i="1144"/>
  <c r="H27" i="1144"/>
  <c r="G27" i="1144"/>
  <c r="C27" i="1144"/>
  <c r="N25" i="1144"/>
  <c r="M25" i="1144"/>
  <c r="L25" i="1144"/>
  <c r="K25" i="1144"/>
  <c r="K27" i="1144" s="1"/>
  <c r="J25" i="1144"/>
  <c r="J27" i="1144" s="1"/>
  <c r="I25" i="1144"/>
  <c r="H25" i="1144"/>
  <c r="G25" i="1144"/>
  <c r="F25" i="1144"/>
  <c r="D25" i="1144"/>
  <c r="C25" i="1144"/>
  <c r="N17" i="1144"/>
  <c r="N27" i="1144" s="1"/>
  <c r="M17" i="1144"/>
  <c r="M27" i="1144" s="1"/>
  <c r="L17" i="1144"/>
  <c r="K17" i="1144"/>
  <c r="J17" i="1144"/>
  <c r="I17" i="1144"/>
  <c r="I27" i="1144" s="1"/>
  <c r="H17" i="1144"/>
  <c r="G17" i="1144"/>
  <c r="F17" i="1144"/>
  <c r="F27" i="1144" s="1"/>
  <c r="D17" i="1144"/>
  <c r="D27" i="1144" s="1"/>
  <c r="C17" i="1144"/>
  <c r="I6" i="1144"/>
  <c r="J6" i="1144" s="1"/>
  <c r="K6" i="1144" s="1"/>
  <c r="L6" i="1144" s="1"/>
  <c r="M6" i="1144" s="1"/>
  <c r="N6" i="1144" s="1"/>
  <c r="H6" i="1144"/>
  <c r="D6" i="1144"/>
  <c r="F6" i="1144" s="1"/>
  <c r="G6" i="1144" s="1"/>
  <c r="C6" i="1144"/>
  <c r="F4" i="1144"/>
  <c r="C4" i="1144"/>
  <c r="B4" i="1144"/>
  <c r="H3" i="1144"/>
  <c r="G3" i="1144"/>
  <c r="F3" i="1144"/>
  <c r="N164" i="1142"/>
  <c r="M164" i="1142"/>
  <c r="L164" i="1142"/>
  <c r="K164" i="1142"/>
  <c r="J164" i="1142"/>
  <c r="I164" i="1142"/>
  <c r="H164" i="1142"/>
  <c r="G164" i="1142"/>
  <c r="F164" i="1142"/>
  <c r="D164" i="1142"/>
  <c r="E164" i="1142" s="1"/>
  <c r="C164" i="1142"/>
  <c r="N156" i="1142"/>
  <c r="M156" i="1142"/>
  <c r="L156" i="1142"/>
  <c r="K156" i="1142"/>
  <c r="J156" i="1142"/>
  <c r="I156" i="1142"/>
  <c r="H156" i="1142"/>
  <c r="G156" i="1142"/>
  <c r="F156" i="1142"/>
  <c r="D156" i="1142"/>
  <c r="E156" i="1142" s="1"/>
  <c r="N154" i="1142"/>
  <c r="M154" i="1142"/>
  <c r="L154" i="1142"/>
  <c r="K154" i="1142"/>
  <c r="J154" i="1142"/>
  <c r="I154" i="1142"/>
  <c r="H154" i="1142"/>
  <c r="G154" i="1142"/>
  <c r="F154" i="1142"/>
  <c r="D154" i="1142"/>
  <c r="E154" i="1142" s="1"/>
  <c r="B154" i="1142"/>
  <c r="N153" i="1142"/>
  <c r="M153" i="1142"/>
  <c r="L153" i="1142"/>
  <c r="K153" i="1142"/>
  <c r="J153" i="1142"/>
  <c r="I153" i="1142"/>
  <c r="H153" i="1142"/>
  <c r="G153" i="1142"/>
  <c r="G144" i="1142" s="1"/>
  <c r="F153" i="1142"/>
  <c r="D153" i="1142"/>
  <c r="E153" i="1142"/>
  <c r="B153" i="1142"/>
  <c r="N152" i="1142"/>
  <c r="M152" i="1142"/>
  <c r="L152" i="1142"/>
  <c r="K152" i="1142"/>
  <c r="J152" i="1142"/>
  <c r="J144" i="1142" s="1"/>
  <c r="I152" i="1142"/>
  <c r="H152" i="1142"/>
  <c r="H144" i="1142" s="1"/>
  <c r="G152" i="1142"/>
  <c r="F152" i="1142"/>
  <c r="D152" i="1142"/>
  <c r="B152" i="1142"/>
  <c r="H148" i="1142"/>
  <c r="N146" i="1142"/>
  <c r="M146" i="1142"/>
  <c r="L146" i="1142"/>
  <c r="K146" i="1142"/>
  <c r="J146" i="1142"/>
  <c r="I146" i="1142"/>
  <c r="H146" i="1142"/>
  <c r="G146" i="1142"/>
  <c r="F146" i="1142"/>
  <c r="D146" i="1142"/>
  <c r="E146" i="1142" s="1"/>
  <c r="N145" i="1142"/>
  <c r="M145" i="1142"/>
  <c r="L145" i="1142"/>
  <c r="K145" i="1142"/>
  <c r="J145" i="1142"/>
  <c r="I145" i="1142"/>
  <c r="H145" i="1142"/>
  <c r="G145" i="1142"/>
  <c r="F145" i="1142"/>
  <c r="D145" i="1142"/>
  <c r="E145" i="1142"/>
  <c r="N143" i="1142"/>
  <c r="M143" i="1142"/>
  <c r="L143" i="1142"/>
  <c r="K143" i="1142"/>
  <c r="J143" i="1142"/>
  <c r="I143" i="1142"/>
  <c r="H143" i="1142"/>
  <c r="G143" i="1142"/>
  <c r="F143" i="1142"/>
  <c r="D143" i="1142"/>
  <c r="E143" i="1142"/>
  <c r="N142" i="1142"/>
  <c r="M142" i="1142"/>
  <c r="L142" i="1142"/>
  <c r="K142" i="1142"/>
  <c r="J142" i="1142"/>
  <c r="I142" i="1142"/>
  <c r="H142" i="1142"/>
  <c r="G142" i="1142"/>
  <c r="G148" i="1142" s="1"/>
  <c r="F142" i="1142"/>
  <c r="E142" i="1142"/>
  <c r="D142" i="1142"/>
  <c r="E137" i="1142"/>
  <c r="D137" i="1142"/>
  <c r="N135" i="1142"/>
  <c r="M135" i="1142"/>
  <c r="L135" i="1142"/>
  <c r="K135" i="1142"/>
  <c r="J135" i="1142"/>
  <c r="I135" i="1142"/>
  <c r="H135" i="1142"/>
  <c r="G135" i="1142"/>
  <c r="F135" i="1142"/>
  <c r="D135" i="1142"/>
  <c r="E135" i="1142"/>
  <c r="N134" i="1142"/>
  <c r="M134" i="1142"/>
  <c r="L134" i="1142"/>
  <c r="K134" i="1142"/>
  <c r="J134" i="1142"/>
  <c r="I134" i="1142"/>
  <c r="H134" i="1142"/>
  <c r="G134" i="1142"/>
  <c r="F134" i="1142"/>
  <c r="E134" i="1142"/>
  <c r="D134" i="1142"/>
  <c r="N133" i="1142"/>
  <c r="M133" i="1142"/>
  <c r="L133" i="1142"/>
  <c r="K133" i="1142"/>
  <c r="J133" i="1142"/>
  <c r="I133" i="1142"/>
  <c r="H133" i="1142"/>
  <c r="G133" i="1142"/>
  <c r="F133" i="1142"/>
  <c r="D133" i="1142"/>
  <c r="E133" i="1142"/>
  <c r="N132" i="1142"/>
  <c r="N137" i="1142" s="1"/>
  <c r="M132" i="1142"/>
  <c r="M137" i="1142" s="1"/>
  <c r="L132" i="1142"/>
  <c r="L137" i="1142" s="1"/>
  <c r="K132" i="1142"/>
  <c r="K137" i="1142" s="1"/>
  <c r="J132" i="1142"/>
  <c r="J137" i="1142" s="1"/>
  <c r="I132" i="1142"/>
  <c r="I137" i="1142" s="1"/>
  <c r="H132" i="1142"/>
  <c r="G132" i="1142"/>
  <c r="G137" i="1142" s="1"/>
  <c r="F132" i="1142"/>
  <c r="F137" i="1142" s="1"/>
  <c r="E132" i="1142"/>
  <c r="D132" i="1142"/>
  <c r="C137" i="1142"/>
  <c r="I129" i="1142"/>
  <c r="I139" i="1142" s="1"/>
  <c r="H129" i="1142"/>
  <c r="N127" i="1142"/>
  <c r="M127" i="1142"/>
  <c r="L127" i="1142"/>
  <c r="K127" i="1142"/>
  <c r="J127" i="1142"/>
  <c r="I127" i="1142"/>
  <c r="H127" i="1142"/>
  <c r="G127" i="1142"/>
  <c r="F127" i="1142"/>
  <c r="D127" i="1142"/>
  <c r="E127" i="1142" s="1"/>
  <c r="N126" i="1142"/>
  <c r="M126" i="1142"/>
  <c r="L126" i="1142"/>
  <c r="K126" i="1142"/>
  <c r="J126" i="1142"/>
  <c r="I126" i="1142"/>
  <c r="H126" i="1142"/>
  <c r="G126" i="1142"/>
  <c r="F126" i="1142"/>
  <c r="D126" i="1142"/>
  <c r="E126" i="1142"/>
  <c r="N125" i="1142"/>
  <c r="M125" i="1142"/>
  <c r="L125" i="1142"/>
  <c r="K125" i="1142"/>
  <c r="J125" i="1142"/>
  <c r="I125" i="1142"/>
  <c r="H125" i="1142"/>
  <c r="G125" i="1142"/>
  <c r="F125" i="1142"/>
  <c r="E125" i="1142"/>
  <c r="D125" i="1142"/>
  <c r="N124" i="1142"/>
  <c r="M124" i="1142"/>
  <c r="L124" i="1142"/>
  <c r="K124" i="1142"/>
  <c r="J124" i="1142"/>
  <c r="I124" i="1142"/>
  <c r="H124" i="1142"/>
  <c r="G124" i="1142"/>
  <c r="F124" i="1142"/>
  <c r="D124" i="1142"/>
  <c r="E124" i="1142"/>
  <c r="N123" i="1142"/>
  <c r="M123" i="1142"/>
  <c r="L123" i="1142"/>
  <c r="K123" i="1142"/>
  <c r="J123" i="1142"/>
  <c r="I123" i="1142"/>
  <c r="H123" i="1142"/>
  <c r="G123" i="1142"/>
  <c r="F123" i="1142"/>
  <c r="E123" i="1142"/>
  <c r="D123" i="1142"/>
  <c r="N122" i="1142"/>
  <c r="M122" i="1142"/>
  <c r="L122" i="1142"/>
  <c r="K122" i="1142"/>
  <c r="K129" i="1142" s="1"/>
  <c r="K139" i="1142" s="1"/>
  <c r="J122" i="1142"/>
  <c r="I122" i="1142"/>
  <c r="H122" i="1142"/>
  <c r="G122" i="1142"/>
  <c r="F122" i="1142"/>
  <c r="D122" i="1142"/>
  <c r="E122" i="1142"/>
  <c r="N121" i="1142"/>
  <c r="N129" i="1142" s="1"/>
  <c r="M121" i="1142"/>
  <c r="M129" i="1142" s="1"/>
  <c r="L121" i="1142"/>
  <c r="L129" i="1142" s="1"/>
  <c r="K121" i="1142"/>
  <c r="J121" i="1142"/>
  <c r="J129" i="1142" s="1"/>
  <c r="I121" i="1142"/>
  <c r="H121" i="1142"/>
  <c r="G121" i="1142"/>
  <c r="G129" i="1142" s="1"/>
  <c r="G139" i="1142" s="1"/>
  <c r="F121" i="1142"/>
  <c r="F129" i="1142" s="1"/>
  <c r="E121" i="1142"/>
  <c r="D121" i="1142"/>
  <c r="D129" i="1142" s="1"/>
  <c r="D118" i="1142"/>
  <c r="F118" i="1142" s="1"/>
  <c r="G118" i="1142" s="1"/>
  <c r="H118" i="1142" s="1"/>
  <c r="I118" i="1142" s="1"/>
  <c r="J118" i="1142" s="1"/>
  <c r="K118" i="1142" s="1"/>
  <c r="L118" i="1142" s="1"/>
  <c r="M118" i="1142" s="1"/>
  <c r="N118" i="1142" s="1"/>
  <c r="C118" i="1142"/>
  <c r="F116" i="1142"/>
  <c r="C116" i="1142"/>
  <c r="B116" i="1142"/>
  <c r="C117" i="1142" s="1"/>
  <c r="I115" i="1142"/>
  <c r="H115" i="1142"/>
  <c r="G115" i="1142"/>
  <c r="F115" i="1142"/>
  <c r="N92" i="1142"/>
  <c r="J92" i="1142"/>
  <c r="I92" i="1142"/>
  <c r="F92" i="1142"/>
  <c r="N90" i="1142"/>
  <c r="M90" i="1142"/>
  <c r="M92" i="1142" s="1"/>
  <c r="L90" i="1142"/>
  <c r="L92" i="1142" s="1"/>
  <c r="K90" i="1142"/>
  <c r="J90" i="1142"/>
  <c r="I90" i="1142"/>
  <c r="H90" i="1142"/>
  <c r="G90" i="1142"/>
  <c r="F90" i="1142"/>
  <c r="D90" i="1142"/>
  <c r="D92" i="1142" s="1"/>
  <c r="C90" i="1142"/>
  <c r="C92" i="1142" s="1"/>
  <c r="N82" i="1142"/>
  <c r="M82" i="1142"/>
  <c r="L82" i="1142"/>
  <c r="K82" i="1142"/>
  <c r="K92" i="1142" s="1"/>
  <c r="J82" i="1142"/>
  <c r="I82" i="1142"/>
  <c r="H82" i="1142"/>
  <c r="H92" i="1142" s="1"/>
  <c r="G82" i="1142"/>
  <c r="G92" i="1142" s="1"/>
  <c r="F82" i="1142"/>
  <c r="D82" i="1142"/>
  <c r="C82" i="1142"/>
  <c r="N68" i="1142"/>
  <c r="M68" i="1142"/>
  <c r="L68" i="1142"/>
  <c r="K68" i="1142"/>
  <c r="J68" i="1142"/>
  <c r="I68" i="1142"/>
  <c r="H68" i="1142"/>
  <c r="G68" i="1142"/>
  <c r="F68" i="1142"/>
  <c r="D68" i="1142"/>
  <c r="C68" i="1142"/>
  <c r="B64" i="1142"/>
  <c r="B63" i="1142"/>
  <c r="B62" i="1142"/>
  <c r="N58" i="1142"/>
  <c r="M58" i="1142"/>
  <c r="L58" i="1142"/>
  <c r="K58" i="1142"/>
  <c r="J58" i="1142"/>
  <c r="I58" i="1142"/>
  <c r="H58" i="1142"/>
  <c r="G58" i="1142"/>
  <c r="F58" i="1142"/>
  <c r="D58" i="1142"/>
  <c r="C58" i="1142"/>
  <c r="N47" i="1142"/>
  <c r="M47" i="1142"/>
  <c r="L47" i="1142"/>
  <c r="K47" i="1142"/>
  <c r="J47" i="1142"/>
  <c r="I47" i="1142"/>
  <c r="H47" i="1142"/>
  <c r="G47" i="1142"/>
  <c r="F47" i="1142"/>
  <c r="D47" i="1142"/>
  <c r="C47" i="1142"/>
  <c r="N41" i="1142"/>
  <c r="M41" i="1142"/>
  <c r="L41" i="1142"/>
  <c r="K41" i="1142"/>
  <c r="J41" i="1142"/>
  <c r="I41" i="1142"/>
  <c r="H41" i="1142"/>
  <c r="G41" i="1142"/>
  <c r="F41" i="1142"/>
  <c r="D41" i="1142"/>
  <c r="C41" i="1142"/>
  <c r="N27" i="1142"/>
  <c r="J27" i="1142"/>
  <c r="I27" i="1142"/>
  <c r="F27" i="1142"/>
  <c r="N25" i="1142"/>
  <c r="M25" i="1142"/>
  <c r="M27" i="1142" s="1"/>
  <c r="L25" i="1142"/>
  <c r="L27" i="1142" s="1"/>
  <c r="K25" i="1142"/>
  <c r="J25" i="1142"/>
  <c r="I25" i="1142"/>
  <c r="H25" i="1142"/>
  <c r="G25" i="1142"/>
  <c r="F25" i="1142"/>
  <c r="D25" i="1142"/>
  <c r="D27" i="1142" s="1"/>
  <c r="C25" i="1142"/>
  <c r="C27" i="1142" s="1"/>
  <c r="N17" i="1142"/>
  <c r="M17" i="1142"/>
  <c r="L17" i="1142"/>
  <c r="K17" i="1142"/>
  <c r="K27" i="1142" s="1"/>
  <c r="J17" i="1142"/>
  <c r="I17" i="1142"/>
  <c r="H17" i="1142"/>
  <c r="H27" i="1142" s="1"/>
  <c r="G17" i="1142"/>
  <c r="G27" i="1142" s="1"/>
  <c r="F17" i="1142"/>
  <c r="D17" i="1142"/>
  <c r="C17" i="1142"/>
  <c r="D6" i="1142"/>
  <c r="F6" i="1142" s="1"/>
  <c r="G6" i="1142" s="1"/>
  <c r="H6" i="1142" s="1"/>
  <c r="I6" i="1142" s="1"/>
  <c r="J6" i="1142" s="1"/>
  <c r="K6" i="1142" s="1"/>
  <c r="L6" i="1142" s="1"/>
  <c r="M6" i="1142" s="1"/>
  <c r="N6" i="1142" s="1"/>
  <c r="C6" i="1142"/>
  <c r="F5" i="1142"/>
  <c r="C5" i="1142"/>
  <c r="H4" i="1142"/>
  <c r="I4" i="1142" s="1"/>
  <c r="J4" i="1142" s="1"/>
  <c r="K4" i="1142" s="1"/>
  <c r="L4" i="1142" s="1"/>
  <c r="M4" i="1142" s="1"/>
  <c r="N4" i="1142" s="1"/>
  <c r="G4" i="1142"/>
  <c r="F4" i="1142"/>
  <c r="C4" i="1142"/>
  <c r="B4" i="1142"/>
  <c r="G3" i="1142"/>
  <c r="H3" i="1142" s="1"/>
  <c r="F3" i="1142"/>
  <c r="N164" i="1140"/>
  <c r="M164" i="1140"/>
  <c r="L164" i="1140"/>
  <c r="K164" i="1140"/>
  <c r="J164" i="1140"/>
  <c r="I164" i="1140"/>
  <c r="H164" i="1140"/>
  <c r="G164" i="1140"/>
  <c r="F164" i="1140"/>
  <c r="D164" i="1140"/>
  <c r="C164" i="1140"/>
  <c r="N156" i="1140"/>
  <c r="M156" i="1140"/>
  <c r="L156" i="1140"/>
  <c r="K156" i="1140"/>
  <c r="J156" i="1140"/>
  <c r="I156" i="1140"/>
  <c r="H156" i="1140"/>
  <c r="G156" i="1140"/>
  <c r="F156" i="1140"/>
  <c r="D156" i="1140"/>
  <c r="E156" i="1140" s="1"/>
  <c r="N154" i="1140"/>
  <c r="M154" i="1140"/>
  <c r="L154" i="1140"/>
  <c r="K154" i="1140"/>
  <c r="J154" i="1140"/>
  <c r="I154" i="1140"/>
  <c r="H154" i="1140"/>
  <c r="G154" i="1140"/>
  <c r="F154" i="1140"/>
  <c r="D154" i="1140"/>
  <c r="B154" i="1140"/>
  <c r="N153" i="1140"/>
  <c r="M153" i="1140"/>
  <c r="L153" i="1140"/>
  <c r="K153" i="1140"/>
  <c r="K144" i="1140" s="1"/>
  <c r="J153" i="1140"/>
  <c r="I153" i="1140"/>
  <c r="I144" i="1140" s="1"/>
  <c r="H153" i="1140"/>
  <c r="G153" i="1140"/>
  <c r="F153" i="1140"/>
  <c r="D153" i="1140"/>
  <c r="E153" i="1140"/>
  <c r="B153" i="1140"/>
  <c r="N152" i="1140"/>
  <c r="M152" i="1140"/>
  <c r="L152" i="1140"/>
  <c r="L144" i="1140" s="1"/>
  <c r="K152" i="1140"/>
  <c r="J152" i="1140"/>
  <c r="I152" i="1140"/>
  <c r="H152" i="1140"/>
  <c r="G152" i="1140"/>
  <c r="F152" i="1140"/>
  <c r="E152" i="1140"/>
  <c r="D152" i="1140"/>
  <c r="D144" i="1140" s="1"/>
  <c r="B152" i="1140"/>
  <c r="N146" i="1140"/>
  <c r="M146" i="1140"/>
  <c r="L146" i="1140"/>
  <c r="K146" i="1140"/>
  <c r="J146" i="1140"/>
  <c r="I146" i="1140"/>
  <c r="H146" i="1140"/>
  <c r="G146" i="1140"/>
  <c r="F146" i="1140"/>
  <c r="D146" i="1140"/>
  <c r="E146" i="1140"/>
  <c r="N145" i="1140"/>
  <c r="M145" i="1140"/>
  <c r="L145" i="1140"/>
  <c r="K145" i="1140"/>
  <c r="J145" i="1140"/>
  <c r="I145" i="1140"/>
  <c r="H145" i="1140"/>
  <c r="G145" i="1140"/>
  <c r="F145" i="1140"/>
  <c r="D145" i="1140"/>
  <c r="E145" i="1140"/>
  <c r="N144" i="1140"/>
  <c r="G144" i="1140"/>
  <c r="N143" i="1140"/>
  <c r="M143" i="1140"/>
  <c r="L143" i="1140"/>
  <c r="K143" i="1140"/>
  <c r="J143" i="1140"/>
  <c r="I143" i="1140"/>
  <c r="H143" i="1140"/>
  <c r="G143" i="1140"/>
  <c r="F143" i="1140"/>
  <c r="D143" i="1140"/>
  <c r="E143" i="1140"/>
  <c r="N142" i="1140"/>
  <c r="M142" i="1140"/>
  <c r="L142" i="1140"/>
  <c r="K142" i="1140"/>
  <c r="J142" i="1140"/>
  <c r="I142" i="1140"/>
  <c r="I148" i="1140" s="1"/>
  <c r="H142" i="1140"/>
  <c r="G142" i="1140"/>
  <c r="F142" i="1140"/>
  <c r="F144" i="1140" s="1"/>
  <c r="D142" i="1140"/>
  <c r="E142" i="1140"/>
  <c r="N137" i="1140"/>
  <c r="N135" i="1140"/>
  <c r="M135" i="1140"/>
  <c r="L135" i="1140"/>
  <c r="K135" i="1140"/>
  <c r="J135" i="1140"/>
  <c r="I135" i="1140"/>
  <c r="H135" i="1140"/>
  <c r="G135" i="1140"/>
  <c r="F135" i="1140"/>
  <c r="D135" i="1140"/>
  <c r="E135" i="1140"/>
  <c r="N134" i="1140"/>
  <c r="M134" i="1140"/>
  <c r="L134" i="1140"/>
  <c r="K134" i="1140"/>
  <c r="J134" i="1140"/>
  <c r="I134" i="1140"/>
  <c r="H134" i="1140"/>
  <c r="G134" i="1140"/>
  <c r="G137" i="1140" s="1"/>
  <c r="F134" i="1140"/>
  <c r="D134" i="1140"/>
  <c r="E134" i="1140"/>
  <c r="N133" i="1140"/>
  <c r="M133" i="1140"/>
  <c r="L133" i="1140"/>
  <c r="K133" i="1140"/>
  <c r="J133" i="1140"/>
  <c r="I133" i="1140"/>
  <c r="H133" i="1140"/>
  <c r="G133" i="1140"/>
  <c r="F133" i="1140"/>
  <c r="D133" i="1140"/>
  <c r="E133" i="1140"/>
  <c r="N132" i="1140"/>
  <c r="M132" i="1140"/>
  <c r="M137" i="1140" s="1"/>
  <c r="L132" i="1140"/>
  <c r="L137" i="1140" s="1"/>
  <c r="K132" i="1140"/>
  <c r="J132" i="1140"/>
  <c r="I132" i="1140"/>
  <c r="I137" i="1140" s="1"/>
  <c r="H132" i="1140"/>
  <c r="H137" i="1140" s="1"/>
  <c r="G132" i="1140"/>
  <c r="F132" i="1140"/>
  <c r="F137" i="1140" s="1"/>
  <c r="D132" i="1140"/>
  <c r="D137" i="1140" s="1"/>
  <c r="E132" i="1140"/>
  <c r="N127" i="1140"/>
  <c r="M127" i="1140"/>
  <c r="L127" i="1140"/>
  <c r="K127" i="1140"/>
  <c r="J127" i="1140"/>
  <c r="I127" i="1140"/>
  <c r="H127" i="1140"/>
  <c r="G127" i="1140"/>
  <c r="F127" i="1140"/>
  <c r="D127" i="1140"/>
  <c r="E127" i="1140"/>
  <c r="N126" i="1140"/>
  <c r="M126" i="1140"/>
  <c r="L126" i="1140"/>
  <c r="K126" i="1140"/>
  <c r="J126" i="1140"/>
  <c r="I126" i="1140"/>
  <c r="H126" i="1140"/>
  <c r="G126" i="1140"/>
  <c r="F126" i="1140"/>
  <c r="D126" i="1140"/>
  <c r="E126" i="1140"/>
  <c r="N125" i="1140"/>
  <c r="M125" i="1140"/>
  <c r="L125" i="1140"/>
  <c r="K125" i="1140"/>
  <c r="J125" i="1140"/>
  <c r="I125" i="1140"/>
  <c r="H125" i="1140"/>
  <c r="G125" i="1140"/>
  <c r="F125" i="1140"/>
  <c r="D125" i="1140"/>
  <c r="E125" i="1140"/>
  <c r="N124" i="1140"/>
  <c r="M124" i="1140"/>
  <c r="L124" i="1140"/>
  <c r="K124" i="1140"/>
  <c r="J124" i="1140"/>
  <c r="I124" i="1140"/>
  <c r="H124" i="1140"/>
  <c r="G124" i="1140"/>
  <c r="F124" i="1140"/>
  <c r="D124" i="1140"/>
  <c r="N123" i="1140"/>
  <c r="M123" i="1140"/>
  <c r="L123" i="1140"/>
  <c r="K123" i="1140"/>
  <c r="J123" i="1140"/>
  <c r="I123" i="1140"/>
  <c r="H123" i="1140"/>
  <c r="G123" i="1140"/>
  <c r="F123" i="1140"/>
  <c r="D123" i="1140"/>
  <c r="E123" i="1140"/>
  <c r="N122" i="1140"/>
  <c r="M122" i="1140"/>
  <c r="M129" i="1140" s="1"/>
  <c r="L122" i="1140"/>
  <c r="K122" i="1140"/>
  <c r="K129" i="1140" s="1"/>
  <c r="J122" i="1140"/>
  <c r="J129" i="1140" s="1"/>
  <c r="I122" i="1140"/>
  <c r="H122" i="1140"/>
  <c r="G122" i="1140"/>
  <c r="F122" i="1140"/>
  <c r="D122" i="1140"/>
  <c r="E122" i="1140"/>
  <c r="N121" i="1140"/>
  <c r="M121" i="1140"/>
  <c r="L121" i="1140"/>
  <c r="L129" i="1140" s="1"/>
  <c r="L139" i="1140" s="1"/>
  <c r="K121" i="1140"/>
  <c r="J121" i="1140"/>
  <c r="I121" i="1140"/>
  <c r="I129" i="1140" s="1"/>
  <c r="I139" i="1140" s="1"/>
  <c r="H121" i="1140"/>
  <c r="H129" i="1140" s="1"/>
  <c r="H139" i="1140" s="1"/>
  <c r="G121" i="1140"/>
  <c r="F121" i="1140"/>
  <c r="D121" i="1140"/>
  <c r="D129" i="1140" s="1"/>
  <c r="E121" i="1140"/>
  <c r="J118" i="1140"/>
  <c r="K118" i="1140" s="1"/>
  <c r="L118" i="1140" s="1"/>
  <c r="M118" i="1140" s="1"/>
  <c r="N118" i="1140" s="1"/>
  <c r="D118" i="1140"/>
  <c r="F118" i="1140" s="1"/>
  <c r="G118" i="1140" s="1"/>
  <c r="H118" i="1140" s="1"/>
  <c r="I118" i="1140" s="1"/>
  <c r="C118" i="1140"/>
  <c r="F117" i="1140"/>
  <c r="C117" i="1140"/>
  <c r="G116" i="1140"/>
  <c r="H116" i="1140" s="1"/>
  <c r="I116" i="1140" s="1"/>
  <c r="J116" i="1140" s="1"/>
  <c r="K116" i="1140" s="1"/>
  <c r="L116" i="1140" s="1"/>
  <c r="M116" i="1140" s="1"/>
  <c r="N116" i="1140" s="1"/>
  <c r="F116" i="1140"/>
  <c r="C116" i="1140"/>
  <c r="B116" i="1140"/>
  <c r="G115" i="1140"/>
  <c r="H115" i="1140" s="1"/>
  <c r="F115" i="1140"/>
  <c r="L92" i="1140"/>
  <c r="K92" i="1140"/>
  <c r="H92" i="1140"/>
  <c r="C92" i="1140"/>
  <c r="N90" i="1140"/>
  <c r="N92" i="1140" s="1"/>
  <c r="M90" i="1140"/>
  <c r="L90" i="1140"/>
  <c r="K90" i="1140"/>
  <c r="J90" i="1140"/>
  <c r="I90" i="1140"/>
  <c r="H90" i="1140"/>
  <c r="G90" i="1140"/>
  <c r="F90" i="1140"/>
  <c r="F92" i="1140" s="1"/>
  <c r="D90" i="1140"/>
  <c r="C90" i="1140"/>
  <c r="N82" i="1140"/>
  <c r="M82" i="1140"/>
  <c r="M92" i="1140" s="1"/>
  <c r="L82" i="1140"/>
  <c r="K82" i="1140"/>
  <c r="J82" i="1140"/>
  <c r="J92" i="1140" s="1"/>
  <c r="I82" i="1140"/>
  <c r="I92" i="1140" s="1"/>
  <c r="H82" i="1140"/>
  <c r="G82" i="1140"/>
  <c r="G92" i="1140" s="1"/>
  <c r="F82" i="1140"/>
  <c r="D82" i="1140"/>
  <c r="D92" i="1140" s="1"/>
  <c r="C82" i="1140"/>
  <c r="N68" i="1140"/>
  <c r="M68" i="1140"/>
  <c r="L68" i="1140"/>
  <c r="K68" i="1140"/>
  <c r="J68" i="1140"/>
  <c r="I68" i="1140"/>
  <c r="H68" i="1140"/>
  <c r="G68" i="1140"/>
  <c r="F68" i="1140"/>
  <c r="D68" i="1140"/>
  <c r="C68" i="1140"/>
  <c r="B64" i="1140"/>
  <c r="B63" i="1140"/>
  <c r="B62" i="1140"/>
  <c r="N58" i="1140"/>
  <c r="M58" i="1140"/>
  <c r="L58" i="1140"/>
  <c r="K58" i="1140"/>
  <c r="J58" i="1140"/>
  <c r="I58" i="1140"/>
  <c r="H58" i="1140"/>
  <c r="G58" i="1140"/>
  <c r="F58" i="1140"/>
  <c r="D58" i="1140"/>
  <c r="C58" i="1140"/>
  <c r="N47" i="1140"/>
  <c r="M47" i="1140"/>
  <c r="L47" i="1140"/>
  <c r="K47" i="1140"/>
  <c r="J47" i="1140"/>
  <c r="I47" i="1140"/>
  <c r="H47" i="1140"/>
  <c r="G47" i="1140"/>
  <c r="F47" i="1140"/>
  <c r="D47" i="1140"/>
  <c r="C47" i="1140"/>
  <c r="N41" i="1140"/>
  <c r="M41" i="1140"/>
  <c r="L41" i="1140"/>
  <c r="K41" i="1140"/>
  <c r="J41" i="1140"/>
  <c r="I41" i="1140"/>
  <c r="H41" i="1140"/>
  <c r="G41" i="1140"/>
  <c r="F41" i="1140"/>
  <c r="D41" i="1140"/>
  <c r="C41" i="1140"/>
  <c r="L27" i="1140"/>
  <c r="K27" i="1140"/>
  <c r="H27" i="1140"/>
  <c r="C27" i="1140"/>
  <c r="N25" i="1140"/>
  <c r="N27" i="1140" s="1"/>
  <c r="M25" i="1140"/>
  <c r="L25" i="1140"/>
  <c r="K25" i="1140"/>
  <c r="J25" i="1140"/>
  <c r="I25" i="1140"/>
  <c r="H25" i="1140"/>
  <c r="G25" i="1140"/>
  <c r="F25" i="1140"/>
  <c r="F27" i="1140" s="1"/>
  <c r="D25" i="1140"/>
  <c r="C25" i="1140"/>
  <c r="N17" i="1140"/>
  <c r="M17" i="1140"/>
  <c r="M27" i="1140" s="1"/>
  <c r="L17" i="1140"/>
  <c r="K17" i="1140"/>
  <c r="J17" i="1140"/>
  <c r="J27" i="1140" s="1"/>
  <c r="I17" i="1140"/>
  <c r="I27" i="1140" s="1"/>
  <c r="H17" i="1140"/>
  <c r="G17" i="1140"/>
  <c r="F17" i="1140"/>
  <c r="D17" i="1140"/>
  <c r="D27" i="1140" s="1"/>
  <c r="C17" i="1140"/>
  <c r="D6" i="1140"/>
  <c r="F6" i="1140" s="1"/>
  <c r="G6" i="1140" s="1"/>
  <c r="H6" i="1140" s="1"/>
  <c r="I6" i="1140" s="1"/>
  <c r="J6" i="1140" s="1"/>
  <c r="K6" i="1140" s="1"/>
  <c r="L6" i="1140" s="1"/>
  <c r="M6" i="1140" s="1"/>
  <c r="N6" i="1140" s="1"/>
  <c r="C6" i="1140"/>
  <c r="G5" i="1140"/>
  <c r="J4" i="1140"/>
  <c r="K4" i="1140" s="1"/>
  <c r="L4" i="1140" s="1"/>
  <c r="M4" i="1140" s="1"/>
  <c r="N4" i="1140" s="1"/>
  <c r="I4" i="1140"/>
  <c r="F4" i="1140"/>
  <c r="G4" i="1140" s="1"/>
  <c r="H4" i="1140" s="1"/>
  <c r="C4" i="1140"/>
  <c r="B4" i="1140"/>
  <c r="C5" i="1140" s="1"/>
  <c r="G3" i="1140"/>
  <c r="H3" i="1140" s="1"/>
  <c r="I3" i="1140" s="1"/>
  <c r="F3" i="1140"/>
  <c r="F5" i="1140" s="1"/>
  <c r="N164" i="1138"/>
  <c r="M164" i="1138"/>
  <c r="L164" i="1138"/>
  <c r="K164" i="1138"/>
  <c r="J164" i="1138"/>
  <c r="I164" i="1138"/>
  <c r="H164" i="1138"/>
  <c r="G164" i="1138"/>
  <c r="F164" i="1138"/>
  <c r="E164" i="1138"/>
  <c r="D164" i="1138"/>
  <c r="C164" i="1138"/>
  <c r="N156" i="1138"/>
  <c r="M156" i="1138"/>
  <c r="L156" i="1138"/>
  <c r="K156" i="1138"/>
  <c r="J156" i="1138"/>
  <c r="I156" i="1138"/>
  <c r="H156" i="1138"/>
  <c r="G156" i="1138"/>
  <c r="F156" i="1138"/>
  <c r="E156" i="1138"/>
  <c r="D156" i="1138"/>
  <c r="N154" i="1138"/>
  <c r="M154" i="1138"/>
  <c r="L154" i="1138"/>
  <c r="K154" i="1138"/>
  <c r="J154" i="1138"/>
  <c r="I154" i="1138"/>
  <c r="H154" i="1138"/>
  <c r="H144" i="1138" s="1"/>
  <c r="G154" i="1138"/>
  <c r="F154" i="1138"/>
  <c r="E154" i="1138"/>
  <c r="D154" i="1138"/>
  <c r="B154" i="1138"/>
  <c r="N153" i="1138"/>
  <c r="M153" i="1138"/>
  <c r="L153" i="1138"/>
  <c r="K153" i="1138"/>
  <c r="J153" i="1138"/>
  <c r="I153" i="1138"/>
  <c r="H153" i="1138"/>
  <c r="G153" i="1138"/>
  <c r="F153" i="1138"/>
  <c r="E153" i="1138"/>
  <c r="D153" i="1138"/>
  <c r="B153" i="1138"/>
  <c r="N152" i="1138"/>
  <c r="M152" i="1138"/>
  <c r="L152" i="1138"/>
  <c r="K152" i="1138"/>
  <c r="J152" i="1138"/>
  <c r="J144" i="1138" s="1"/>
  <c r="I152" i="1138"/>
  <c r="H152" i="1138"/>
  <c r="G152" i="1138"/>
  <c r="F152" i="1138"/>
  <c r="D152" i="1138"/>
  <c r="E152" i="1138" s="1"/>
  <c r="B152" i="1138"/>
  <c r="N146" i="1138"/>
  <c r="M146" i="1138"/>
  <c r="L146" i="1138"/>
  <c r="K146" i="1138"/>
  <c r="J146" i="1138"/>
  <c r="I146" i="1138"/>
  <c r="H146" i="1138"/>
  <c r="G146" i="1138"/>
  <c r="F146" i="1138"/>
  <c r="D146" i="1138"/>
  <c r="E146" i="1138"/>
  <c r="N145" i="1138"/>
  <c r="M145" i="1138"/>
  <c r="L145" i="1138"/>
  <c r="K145" i="1138"/>
  <c r="J145" i="1138"/>
  <c r="I145" i="1138"/>
  <c r="H145" i="1138"/>
  <c r="G145" i="1138"/>
  <c r="F145" i="1138"/>
  <c r="E145" i="1138"/>
  <c r="D145" i="1138"/>
  <c r="K144" i="1138"/>
  <c r="N143" i="1138"/>
  <c r="M143" i="1138"/>
  <c r="L143" i="1138"/>
  <c r="K143" i="1138"/>
  <c r="J143" i="1138"/>
  <c r="I143" i="1138"/>
  <c r="H143" i="1138"/>
  <c r="G143" i="1138"/>
  <c r="F143" i="1138"/>
  <c r="E143" i="1138"/>
  <c r="D143" i="1138"/>
  <c r="N142" i="1138"/>
  <c r="M142" i="1138"/>
  <c r="L142" i="1138"/>
  <c r="K142" i="1138"/>
  <c r="J142" i="1138"/>
  <c r="J148" i="1138" s="1"/>
  <c r="I142" i="1138"/>
  <c r="H142" i="1138"/>
  <c r="G142" i="1138"/>
  <c r="F142" i="1138"/>
  <c r="D142" i="1138"/>
  <c r="K137" i="1138"/>
  <c r="N135" i="1138"/>
  <c r="M135" i="1138"/>
  <c r="L135" i="1138"/>
  <c r="K135" i="1138"/>
  <c r="J135" i="1138"/>
  <c r="I135" i="1138"/>
  <c r="H135" i="1138"/>
  <c r="G135" i="1138"/>
  <c r="F135" i="1138"/>
  <c r="E135" i="1138"/>
  <c r="D135" i="1138"/>
  <c r="N134" i="1138"/>
  <c r="M134" i="1138"/>
  <c r="L134" i="1138"/>
  <c r="K134" i="1138"/>
  <c r="J134" i="1138"/>
  <c r="I134" i="1138"/>
  <c r="H134" i="1138"/>
  <c r="G134" i="1138"/>
  <c r="F134" i="1138"/>
  <c r="D134" i="1138"/>
  <c r="E134" i="1138"/>
  <c r="N133" i="1138"/>
  <c r="M133" i="1138"/>
  <c r="L133" i="1138"/>
  <c r="K133" i="1138"/>
  <c r="J133" i="1138"/>
  <c r="I133" i="1138"/>
  <c r="H133" i="1138"/>
  <c r="G133" i="1138"/>
  <c r="F133" i="1138"/>
  <c r="D133" i="1138"/>
  <c r="E133" i="1138" s="1"/>
  <c r="N132" i="1138"/>
  <c r="N137" i="1138" s="1"/>
  <c r="M132" i="1138"/>
  <c r="L132" i="1138"/>
  <c r="K132" i="1138"/>
  <c r="J132" i="1138"/>
  <c r="J137" i="1138" s="1"/>
  <c r="I132" i="1138"/>
  <c r="H132" i="1138"/>
  <c r="H137" i="1138" s="1"/>
  <c r="G132" i="1138"/>
  <c r="G137" i="1138" s="1"/>
  <c r="F132" i="1138"/>
  <c r="F137" i="1138" s="1"/>
  <c r="D132" i="1138"/>
  <c r="E132" i="1138"/>
  <c r="N127" i="1138"/>
  <c r="M127" i="1138"/>
  <c r="L127" i="1138"/>
  <c r="K127" i="1138"/>
  <c r="J127" i="1138"/>
  <c r="I127" i="1138"/>
  <c r="H127" i="1138"/>
  <c r="G127" i="1138"/>
  <c r="F127" i="1138"/>
  <c r="D127" i="1138"/>
  <c r="E127" i="1138"/>
  <c r="N126" i="1138"/>
  <c r="M126" i="1138"/>
  <c r="L126" i="1138"/>
  <c r="K126" i="1138"/>
  <c r="J126" i="1138"/>
  <c r="I126" i="1138"/>
  <c r="H126" i="1138"/>
  <c r="G126" i="1138"/>
  <c r="F126" i="1138"/>
  <c r="D126" i="1138"/>
  <c r="E126" i="1138" s="1"/>
  <c r="N125" i="1138"/>
  <c r="M125" i="1138"/>
  <c r="L125" i="1138"/>
  <c r="K125" i="1138"/>
  <c r="J125" i="1138"/>
  <c r="I125" i="1138"/>
  <c r="H125" i="1138"/>
  <c r="G125" i="1138"/>
  <c r="F125" i="1138"/>
  <c r="D125" i="1138"/>
  <c r="E125" i="1138"/>
  <c r="N124" i="1138"/>
  <c r="M124" i="1138"/>
  <c r="L124" i="1138"/>
  <c r="K124" i="1138"/>
  <c r="J124" i="1138"/>
  <c r="I124" i="1138"/>
  <c r="H124" i="1138"/>
  <c r="G124" i="1138"/>
  <c r="G129" i="1138" s="1"/>
  <c r="G139" i="1138" s="1"/>
  <c r="F124" i="1138"/>
  <c r="D124" i="1138"/>
  <c r="E124" i="1138" s="1"/>
  <c r="N123" i="1138"/>
  <c r="M123" i="1138"/>
  <c r="L123" i="1138"/>
  <c r="K123" i="1138"/>
  <c r="J123" i="1138"/>
  <c r="I123" i="1138"/>
  <c r="H123" i="1138"/>
  <c r="G123" i="1138"/>
  <c r="F123" i="1138"/>
  <c r="D123" i="1138"/>
  <c r="E123" i="1138"/>
  <c r="N122" i="1138"/>
  <c r="M122" i="1138"/>
  <c r="M129" i="1138" s="1"/>
  <c r="L122" i="1138"/>
  <c r="L129" i="1138" s="1"/>
  <c r="K122" i="1138"/>
  <c r="J122" i="1138"/>
  <c r="I122" i="1138"/>
  <c r="H122" i="1138"/>
  <c r="G122" i="1138"/>
  <c r="F122" i="1138"/>
  <c r="E122" i="1138"/>
  <c r="D122" i="1138"/>
  <c r="N121" i="1138"/>
  <c r="N129" i="1138" s="1"/>
  <c r="N139" i="1138" s="1"/>
  <c r="M121" i="1138"/>
  <c r="L121" i="1138"/>
  <c r="K121" i="1138"/>
  <c r="J121" i="1138"/>
  <c r="J129" i="1138" s="1"/>
  <c r="J139" i="1138" s="1"/>
  <c r="J155" i="1138" s="1"/>
  <c r="I121" i="1138"/>
  <c r="I129" i="1138" s="1"/>
  <c r="H121" i="1138"/>
  <c r="G121" i="1138"/>
  <c r="F121" i="1138"/>
  <c r="F129" i="1138" s="1"/>
  <c r="F139" i="1138" s="1"/>
  <c r="D121" i="1138"/>
  <c r="L118" i="1138"/>
  <c r="M118" i="1138" s="1"/>
  <c r="N118" i="1138" s="1"/>
  <c r="G118" i="1138"/>
  <c r="H118" i="1138" s="1"/>
  <c r="I118" i="1138" s="1"/>
  <c r="J118" i="1138" s="1"/>
  <c r="K118" i="1138" s="1"/>
  <c r="D118" i="1138"/>
  <c r="F118" i="1138" s="1"/>
  <c r="C118" i="1138"/>
  <c r="H117" i="1138"/>
  <c r="J116" i="1138"/>
  <c r="K116" i="1138" s="1"/>
  <c r="L116" i="1138" s="1"/>
  <c r="M116" i="1138" s="1"/>
  <c r="N116" i="1138" s="1"/>
  <c r="I116" i="1138"/>
  <c r="F116" i="1138"/>
  <c r="G116" i="1138" s="1"/>
  <c r="H116" i="1138" s="1"/>
  <c r="C116" i="1138"/>
  <c r="B116" i="1138"/>
  <c r="C117" i="1138" s="1"/>
  <c r="G115" i="1138"/>
  <c r="H115" i="1138" s="1"/>
  <c r="I115" i="1138" s="1"/>
  <c r="F115" i="1138"/>
  <c r="F117" i="1138" s="1"/>
  <c r="N92" i="1138"/>
  <c r="J92" i="1138"/>
  <c r="F92" i="1138"/>
  <c r="N90" i="1138"/>
  <c r="M90" i="1138"/>
  <c r="M92" i="1138" s="1"/>
  <c r="L90" i="1138"/>
  <c r="K90" i="1138"/>
  <c r="J90" i="1138"/>
  <c r="I90" i="1138"/>
  <c r="H90" i="1138"/>
  <c r="G90" i="1138"/>
  <c r="F90" i="1138"/>
  <c r="D90" i="1138"/>
  <c r="D92" i="1138" s="1"/>
  <c r="C90" i="1138"/>
  <c r="N82" i="1138"/>
  <c r="M82" i="1138"/>
  <c r="L82" i="1138"/>
  <c r="L92" i="1138" s="1"/>
  <c r="K82" i="1138"/>
  <c r="K92" i="1138" s="1"/>
  <c r="J82" i="1138"/>
  <c r="I82" i="1138"/>
  <c r="H82" i="1138"/>
  <c r="H92" i="1138" s="1"/>
  <c r="G82" i="1138"/>
  <c r="G92" i="1138" s="1"/>
  <c r="F82" i="1138"/>
  <c r="D82" i="1138"/>
  <c r="C82" i="1138"/>
  <c r="C92" i="1138" s="1"/>
  <c r="N68" i="1138"/>
  <c r="M68" i="1138"/>
  <c r="L68" i="1138"/>
  <c r="K68" i="1138"/>
  <c r="J68" i="1138"/>
  <c r="I68" i="1138"/>
  <c r="H68" i="1138"/>
  <c r="G68" i="1138"/>
  <c r="F68" i="1138"/>
  <c r="D68" i="1138"/>
  <c r="C68" i="1138"/>
  <c r="B64" i="1138"/>
  <c r="B63" i="1138"/>
  <c r="B62" i="1138"/>
  <c r="N58" i="1138"/>
  <c r="M58" i="1138"/>
  <c r="L58" i="1138"/>
  <c r="K58" i="1138"/>
  <c r="J58" i="1138"/>
  <c r="I58" i="1138"/>
  <c r="H58" i="1138"/>
  <c r="G58" i="1138"/>
  <c r="F58" i="1138"/>
  <c r="D58" i="1138"/>
  <c r="C58" i="1138"/>
  <c r="N47" i="1138"/>
  <c r="M47" i="1138"/>
  <c r="L47" i="1138"/>
  <c r="K47" i="1138"/>
  <c r="J47" i="1138"/>
  <c r="I47" i="1138"/>
  <c r="H47" i="1138"/>
  <c r="G47" i="1138"/>
  <c r="F47" i="1138"/>
  <c r="D47" i="1138"/>
  <c r="C47" i="1138"/>
  <c r="N41" i="1138"/>
  <c r="M41" i="1138"/>
  <c r="L41" i="1138"/>
  <c r="K41" i="1138"/>
  <c r="J41" i="1138"/>
  <c r="I41" i="1138"/>
  <c r="H41" i="1138"/>
  <c r="G41" i="1138"/>
  <c r="F41" i="1138"/>
  <c r="D41" i="1138"/>
  <c r="C41" i="1138"/>
  <c r="M27" i="1138"/>
  <c r="J27" i="1138"/>
  <c r="D27" i="1138"/>
  <c r="N25" i="1138"/>
  <c r="M25" i="1138"/>
  <c r="L25" i="1138"/>
  <c r="K25" i="1138"/>
  <c r="J25" i="1138"/>
  <c r="I25" i="1138"/>
  <c r="H25" i="1138"/>
  <c r="H27" i="1138" s="1"/>
  <c r="G25" i="1138"/>
  <c r="F25" i="1138"/>
  <c r="D25" i="1138"/>
  <c r="C25" i="1138"/>
  <c r="N17" i="1138"/>
  <c r="N27" i="1138" s="1"/>
  <c r="M17" i="1138"/>
  <c r="L17" i="1138"/>
  <c r="L27" i="1138" s="1"/>
  <c r="K17" i="1138"/>
  <c r="J17" i="1138"/>
  <c r="I17" i="1138"/>
  <c r="I27" i="1138" s="1"/>
  <c r="H17" i="1138"/>
  <c r="G17" i="1138"/>
  <c r="G27" i="1138" s="1"/>
  <c r="F17" i="1138"/>
  <c r="F27" i="1138" s="1"/>
  <c r="D17" i="1138"/>
  <c r="C17" i="1138"/>
  <c r="C27" i="1138" s="1"/>
  <c r="F6" i="1138"/>
  <c r="G6" i="1138" s="1"/>
  <c r="H6" i="1138" s="1"/>
  <c r="I6" i="1138" s="1"/>
  <c r="J6" i="1138" s="1"/>
  <c r="K6" i="1138" s="1"/>
  <c r="L6" i="1138" s="1"/>
  <c r="M6" i="1138" s="1"/>
  <c r="N6" i="1138" s="1"/>
  <c r="D6" i="1138"/>
  <c r="C6" i="1138"/>
  <c r="L4" i="1138"/>
  <c r="M4" i="1138" s="1"/>
  <c r="N4" i="1138" s="1"/>
  <c r="F4" i="1138"/>
  <c r="G4" i="1138" s="1"/>
  <c r="H4" i="1138" s="1"/>
  <c r="I4" i="1138" s="1"/>
  <c r="J4" i="1138" s="1"/>
  <c r="K4" i="1138" s="1"/>
  <c r="C4" i="1138"/>
  <c r="B4" i="1138"/>
  <c r="C5" i="1138" s="1"/>
  <c r="F3" i="1138"/>
  <c r="F5" i="1138" s="1"/>
  <c r="N164" i="1136"/>
  <c r="M164" i="1136"/>
  <c r="L164" i="1136"/>
  <c r="K164" i="1136"/>
  <c r="J164" i="1136"/>
  <c r="I164" i="1136"/>
  <c r="H164" i="1136"/>
  <c r="G164" i="1136"/>
  <c r="F164" i="1136"/>
  <c r="D164" i="1136"/>
  <c r="E164" i="1136" s="1"/>
  <c r="C164" i="1136"/>
  <c r="N156" i="1136"/>
  <c r="M156" i="1136"/>
  <c r="L156" i="1136"/>
  <c r="K156" i="1136"/>
  <c r="J156" i="1136"/>
  <c r="I156" i="1136"/>
  <c r="H156" i="1136"/>
  <c r="G156" i="1136"/>
  <c r="F156" i="1136"/>
  <c r="D156" i="1136"/>
  <c r="E156" i="1136" s="1"/>
  <c r="N154" i="1136"/>
  <c r="M154" i="1136"/>
  <c r="L154" i="1136"/>
  <c r="K154" i="1136"/>
  <c r="J154" i="1136"/>
  <c r="I154" i="1136"/>
  <c r="H154" i="1136"/>
  <c r="G154" i="1136"/>
  <c r="F154" i="1136"/>
  <c r="D154" i="1136"/>
  <c r="E154" i="1136" s="1"/>
  <c r="B154" i="1136"/>
  <c r="N153" i="1136"/>
  <c r="M153" i="1136"/>
  <c r="M144" i="1136" s="1"/>
  <c r="L153" i="1136"/>
  <c r="K153" i="1136"/>
  <c r="J153" i="1136"/>
  <c r="I153" i="1136"/>
  <c r="H153" i="1136"/>
  <c r="G153" i="1136"/>
  <c r="F153" i="1136"/>
  <c r="E153" i="1136"/>
  <c r="D153" i="1136"/>
  <c r="B153" i="1136"/>
  <c r="N152" i="1136"/>
  <c r="N144" i="1136" s="1"/>
  <c r="N148" i="1136" s="1"/>
  <c r="M152" i="1136"/>
  <c r="L152" i="1136"/>
  <c r="K152" i="1136"/>
  <c r="J152" i="1136"/>
  <c r="I152" i="1136"/>
  <c r="H152" i="1136"/>
  <c r="G152" i="1136"/>
  <c r="F152" i="1136"/>
  <c r="D152" i="1136"/>
  <c r="E152" i="1136" s="1"/>
  <c r="B152" i="1136"/>
  <c r="N146" i="1136"/>
  <c r="M146" i="1136"/>
  <c r="L146" i="1136"/>
  <c r="K146" i="1136"/>
  <c r="J146" i="1136"/>
  <c r="I146" i="1136"/>
  <c r="H146" i="1136"/>
  <c r="G146" i="1136"/>
  <c r="F146" i="1136"/>
  <c r="D146" i="1136"/>
  <c r="E146" i="1136" s="1"/>
  <c r="N145" i="1136"/>
  <c r="M145" i="1136"/>
  <c r="L145" i="1136"/>
  <c r="K145" i="1136"/>
  <c r="J145" i="1136"/>
  <c r="I145" i="1136"/>
  <c r="H145" i="1136"/>
  <c r="G145" i="1136"/>
  <c r="F145" i="1136"/>
  <c r="E145" i="1136"/>
  <c r="D145" i="1136"/>
  <c r="D144" i="1136"/>
  <c r="E144" i="1136" s="1"/>
  <c r="N143" i="1136"/>
  <c r="M143" i="1136"/>
  <c r="L143" i="1136"/>
  <c r="K143" i="1136"/>
  <c r="J143" i="1136"/>
  <c r="I143" i="1136"/>
  <c r="H143" i="1136"/>
  <c r="G143" i="1136"/>
  <c r="F143" i="1136"/>
  <c r="E143" i="1136"/>
  <c r="D143" i="1136"/>
  <c r="N142" i="1136"/>
  <c r="M142" i="1136"/>
  <c r="L142" i="1136"/>
  <c r="K142" i="1136"/>
  <c r="J142" i="1136"/>
  <c r="I142" i="1136"/>
  <c r="I144" i="1136" s="1"/>
  <c r="H142" i="1136"/>
  <c r="G142" i="1136"/>
  <c r="G144" i="1136" s="1"/>
  <c r="G148" i="1136" s="1"/>
  <c r="F142" i="1136"/>
  <c r="D142" i="1136"/>
  <c r="N135" i="1136"/>
  <c r="M135" i="1136"/>
  <c r="L135" i="1136"/>
  <c r="K135" i="1136"/>
  <c r="J135" i="1136"/>
  <c r="I135" i="1136"/>
  <c r="H135" i="1136"/>
  <c r="G135" i="1136"/>
  <c r="F135" i="1136"/>
  <c r="E135" i="1136"/>
  <c r="D135" i="1136"/>
  <c r="N134" i="1136"/>
  <c r="M134" i="1136"/>
  <c r="L134" i="1136"/>
  <c r="K134" i="1136"/>
  <c r="J134" i="1136"/>
  <c r="I134" i="1136"/>
  <c r="H134" i="1136"/>
  <c r="G134" i="1136"/>
  <c r="F134" i="1136"/>
  <c r="D134" i="1136"/>
  <c r="N133" i="1136"/>
  <c r="M133" i="1136"/>
  <c r="L133" i="1136"/>
  <c r="K133" i="1136"/>
  <c r="J133" i="1136"/>
  <c r="I133" i="1136"/>
  <c r="H133" i="1136"/>
  <c r="G133" i="1136"/>
  <c r="F133" i="1136"/>
  <c r="E133" i="1136"/>
  <c r="D133" i="1136"/>
  <c r="N132" i="1136"/>
  <c r="N137" i="1136" s="1"/>
  <c r="M132" i="1136"/>
  <c r="M137" i="1136" s="1"/>
  <c r="L132" i="1136"/>
  <c r="L137" i="1136" s="1"/>
  <c r="K132" i="1136"/>
  <c r="K137" i="1136" s="1"/>
  <c r="J132" i="1136"/>
  <c r="J137" i="1136" s="1"/>
  <c r="I132" i="1136"/>
  <c r="I137" i="1136" s="1"/>
  <c r="H132" i="1136"/>
  <c r="G132" i="1136"/>
  <c r="G137" i="1136" s="1"/>
  <c r="F132" i="1136"/>
  <c r="F137" i="1136" s="1"/>
  <c r="D132" i="1136"/>
  <c r="E132" i="1136" s="1"/>
  <c r="C137" i="1136"/>
  <c r="N127" i="1136"/>
  <c r="M127" i="1136"/>
  <c r="L127" i="1136"/>
  <c r="K127" i="1136"/>
  <c r="J127" i="1136"/>
  <c r="I127" i="1136"/>
  <c r="H127" i="1136"/>
  <c r="G127" i="1136"/>
  <c r="F127" i="1136"/>
  <c r="D127" i="1136"/>
  <c r="E127" i="1136" s="1"/>
  <c r="N126" i="1136"/>
  <c r="M126" i="1136"/>
  <c r="L126" i="1136"/>
  <c r="K126" i="1136"/>
  <c r="J126" i="1136"/>
  <c r="I126" i="1136"/>
  <c r="H126" i="1136"/>
  <c r="G126" i="1136"/>
  <c r="F126" i="1136"/>
  <c r="E126" i="1136"/>
  <c r="D126" i="1136"/>
  <c r="N125" i="1136"/>
  <c r="M125" i="1136"/>
  <c r="L125" i="1136"/>
  <c r="K125" i="1136"/>
  <c r="J125" i="1136"/>
  <c r="I125" i="1136"/>
  <c r="H125" i="1136"/>
  <c r="G125" i="1136"/>
  <c r="F125" i="1136"/>
  <c r="D125" i="1136"/>
  <c r="E125" i="1136" s="1"/>
  <c r="N124" i="1136"/>
  <c r="M124" i="1136"/>
  <c r="L124" i="1136"/>
  <c r="K124" i="1136"/>
  <c r="J124" i="1136"/>
  <c r="I124" i="1136"/>
  <c r="H124" i="1136"/>
  <c r="G124" i="1136"/>
  <c r="F124" i="1136"/>
  <c r="E124" i="1136"/>
  <c r="D124" i="1136"/>
  <c r="N123" i="1136"/>
  <c r="M123" i="1136"/>
  <c r="L123" i="1136"/>
  <c r="K123" i="1136"/>
  <c r="J123" i="1136"/>
  <c r="I123" i="1136"/>
  <c r="H123" i="1136"/>
  <c r="G123" i="1136"/>
  <c r="F123" i="1136"/>
  <c r="D123" i="1136"/>
  <c r="E123" i="1136" s="1"/>
  <c r="N122" i="1136"/>
  <c r="M122" i="1136"/>
  <c r="M129" i="1136" s="1"/>
  <c r="L122" i="1136"/>
  <c r="K122" i="1136"/>
  <c r="J122" i="1136"/>
  <c r="I122" i="1136"/>
  <c r="H122" i="1136"/>
  <c r="H129" i="1136" s="1"/>
  <c r="G122" i="1136"/>
  <c r="F122" i="1136"/>
  <c r="E122" i="1136"/>
  <c r="D122" i="1136"/>
  <c r="N121" i="1136"/>
  <c r="N129" i="1136" s="1"/>
  <c r="N139" i="1136" s="1"/>
  <c r="M121" i="1136"/>
  <c r="L121" i="1136"/>
  <c r="K121" i="1136"/>
  <c r="K129" i="1136" s="1"/>
  <c r="K139" i="1136" s="1"/>
  <c r="J121" i="1136"/>
  <c r="J129" i="1136" s="1"/>
  <c r="I121" i="1136"/>
  <c r="I129" i="1136" s="1"/>
  <c r="H121" i="1136"/>
  <c r="G121" i="1136"/>
  <c r="G129" i="1136" s="1"/>
  <c r="G139" i="1136" s="1"/>
  <c r="F121" i="1136"/>
  <c r="F129" i="1136" s="1"/>
  <c r="F139" i="1136" s="1"/>
  <c r="D121" i="1136"/>
  <c r="C129" i="1136"/>
  <c r="H118" i="1136"/>
  <c r="I118" i="1136" s="1"/>
  <c r="J118" i="1136" s="1"/>
  <c r="K118" i="1136" s="1"/>
  <c r="L118" i="1136" s="1"/>
  <c r="M118" i="1136" s="1"/>
  <c r="N118" i="1136" s="1"/>
  <c r="D118" i="1136"/>
  <c r="F118" i="1136" s="1"/>
  <c r="G118" i="1136" s="1"/>
  <c r="C118" i="1136"/>
  <c r="F116" i="1136"/>
  <c r="F117" i="1136" s="1"/>
  <c r="C116" i="1136"/>
  <c r="B116" i="1136"/>
  <c r="H115" i="1136"/>
  <c r="G115" i="1136"/>
  <c r="F115" i="1136"/>
  <c r="N92" i="1136"/>
  <c r="J92" i="1136"/>
  <c r="I92" i="1136"/>
  <c r="F92" i="1136"/>
  <c r="N90" i="1136"/>
  <c r="M90" i="1136"/>
  <c r="M92" i="1136" s="1"/>
  <c r="L90" i="1136"/>
  <c r="K90" i="1136"/>
  <c r="J90" i="1136"/>
  <c r="I90" i="1136"/>
  <c r="H90" i="1136"/>
  <c r="G90" i="1136"/>
  <c r="F90" i="1136"/>
  <c r="D90" i="1136"/>
  <c r="D92" i="1136" s="1"/>
  <c r="C90" i="1136"/>
  <c r="N82" i="1136"/>
  <c r="M82" i="1136"/>
  <c r="L82" i="1136"/>
  <c r="K82" i="1136"/>
  <c r="K92" i="1136" s="1"/>
  <c r="J82" i="1136"/>
  <c r="I82" i="1136"/>
  <c r="H82" i="1136"/>
  <c r="H92" i="1136" s="1"/>
  <c r="G82" i="1136"/>
  <c r="G92" i="1136" s="1"/>
  <c r="F82" i="1136"/>
  <c r="D82" i="1136"/>
  <c r="C82" i="1136"/>
  <c r="N68" i="1136"/>
  <c r="M68" i="1136"/>
  <c r="L68" i="1136"/>
  <c r="K68" i="1136"/>
  <c r="J68" i="1136"/>
  <c r="I68" i="1136"/>
  <c r="H68" i="1136"/>
  <c r="G68" i="1136"/>
  <c r="F68" i="1136"/>
  <c r="D68" i="1136"/>
  <c r="C68" i="1136"/>
  <c r="B64" i="1136"/>
  <c r="B63" i="1136"/>
  <c r="B62" i="1136"/>
  <c r="N58" i="1136"/>
  <c r="M58" i="1136"/>
  <c r="L58" i="1136"/>
  <c r="K58" i="1136"/>
  <c r="J58" i="1136"/>
  <c r="I58" i="1136"/>
  <c r="H58" i="1136"/>
  <c r="G58" i="1136"/>
  <c r="F58" i="1136"/>
  <c r="D58" i="1136"/>
  <c r="C58" i="1136"/>
  <c r="N47" i="1136"/>
  <c r="M47" i="1136"/>
  <c r="L47" i="1136"/>
  <c r="K47" i="1136"/>
  <c r="J47" i="1136"/>
  <c r="I47" i="1136"/>
  <c r="H47" i="1136"/>
  <c r="G47" i="1136"/>
  <c r="F47" i="1136"/>
  <c r="D47" i="1136"/>
  <c r="C47" i="1136"/>
  <c r="N41" i="1136"/>
  <c r="M41" i="1136"/>
  <c r="L41" i="1136"/>
  <c r="K41" i="1136"/>
  <c r="J41" i="1136"/>
  <c r="I41" i="1136"/>
  <c r="H41" i="1136"/>
  <c r="G41" i="1136"/>
  <c r="F41" i="1136"/>
  <c r="D41" i="1136"/>
  <c r="C41" i="1136"/>
  <c r="N27" i="1136"/>
  <c r="J27" i="1136"/>
  <c r="I27" i="1136"/>
  <c r="F27" i="1136"/>
  <c r="N25" i="1136"/>
  <c r="M25" i="1136"/>
  <c r="M27" i="1136" s="1"/>
  <c r="L25" i="1136"/>
  <c r="K25" i="1136"/>
  <c r="J25" i="1136"/>
  <c r="I25" i="1136"/>
  <c r="H25" i="1136"/>
  <c r="G25" i="1136"/>
  <c r="F25" i="1136"/>
  <c r="D25" i="1136"/>
  <c r="D27" i="1136" s="1"/>
  <c r="C25" i="1136"/>
  <c r="N17" i="1136"/>
  <c r="M17" i="1136"/>
  <c r="L17" i="1136"/>
  <c r="L27" i="1136" s="1"/>
  <c r="K17" i="1136"/>
  <c r="K27" i="1136" s="1"/>
  <c r="J17" i="1136"/>
  <c r="I17" i="1136"/>
  <c r="H17" i="1136"/>
  <c r="H27" i="1136" s="1"/>
  <c r="G17" i="1136"/>
  <c r="G27" i="1136" s="1"/>
  <c r="F17" i="1136"/>
  <c r="D17" i="1136"/>
  <c r="C17" i="1136"/>
  <c r="C27" i="1136" s="1"/>
  <c r="J6" i="1136"/>
  <c r="K6" i="1136" s="1"/>
  <c r="L6" i="1136" s="1"/>
  <c r="M6" i="1136" s="1"/>
  <c r="N6" i="1136" s="1"/>
  <c r="G6" i="1136"/>
  <c r="H6" i="1136" s="1"/>
  <c r="I6" i="1136" s="1"/>
  <c r="F6" i="1136"/>
  <c r="D6" i="1136"/>
  <c r="C6" i="1136"/>
  <c r="F5" i="1136"/>
  <c r="C5" i="1136"/>
  <c r="H4" i="1136"/>
  <c r="I4" i="1136" s="1"/>
  <c r="J4" i="1136" s="1"/>
  <c r="K4" i="1136" s="1"/>
  <c r="L4" i="1136" s="1"/>
  <c r="M4" i="1136" s="1"/>
  <c r="N4" i="1136" s="1"/>
  <c r="G4" i="1136"/>
  <c r="F4" i="1136"/>
  <c r="C4" i="1136"/>
  <c r="B4" i="1136"/>
  <c r="G3" i="1136"/>
  <c r="F3" i="1136"/>
  <c r="N164" i="1134"/>
  <c r="M164" i="1134"/>
  <c r="L164" i="1134"/>
  <c r="K164" i="1134"/>
  <c r="J164" i="1134"/>
  <c r="I164" i="1134"/>
  <c r="H164" i="1134"/>
  <c r="G164" i="1134"/>
  <c r="F164" i="1134"/>
  <c r="D164" i="1134"/>
  <c r="E164" i="1134" s="1"/>
  <c r="C164" i="1134"/>
  <c r="N156" i="1134"/>
  <c r="M156" i="1134"/>
  <c r="L156" i="1134"/>
  <c r="K156" i="1134"/>
  <c r="J156" i="1134"/>
  <c r="I156" i="1134"/>
  <c r="H156" i="1134"/>
  <c r="G156" i="1134"/>
  <c r="F156" i="1134"/>
  <c r="D156" i="1134"/>
  <c r="E156" i="1134" s="1"/>
  <c r="N154" i="1134"/>
  <c r="M154" i="1134"/>
  <c r="L154" i="1134"/>
  <c r="K154" i="1134"/>
  <c r="J154" i="1134"/>
  <c r="I154" i="1134"/>
  <c r="H154" i="1134"/>
  <c r="G154" i="1134"/>
  <c r="F154" i="1134"/>
  <c r="D154" i="1134"/>
  <c r="E154" i="1134" s="1"/>
  <c r="B154" i="1134"/>
  <c r="N153" i="1134"/>
  <c r="M153" i="1134"/>
  <c r="L153" i="1134"/>
  <c r="L144" i="1134" s="1"/>
  <c r="K153" i="1134"/>
  <c r="J153" i="1134"/>
  <c r="I153" i="1134"/>
  <c r="H153" i="1134"/>
  <c r="G153" i="1134"/>
  <c r="F153" i="1134"/>
  <c r="E153" i="1134"/>
  <c r="D153" i="1134"/>
  <c r="D144" i="1134" s="1"/>
  <c r="E144" i="1134" s="1"/>
  <c r="B153" i="1134"/>
  <c r="N152" i="1134"/>
  <c r="N144" i="1134" s="1"/>
  <c r="M152" i="1134"/>
  <c r="L152" i="1134"/>
  <c r="K152" i="1134"/>
  <c r="J152" i="1134"/>
  <c r="I152" i="1134"/>
  <c r="I144" i="1134" s="1"/>
  <c r="H152" i="1134"/>
  <c r="G152" i="1134"/>
  <c r="F152" i="1134"/>
  <c r="E152" i="1134"/>
  <c r="D152" i="1134"/>
  <c r="B152" i="1134"/>
  <c r="N148" i="1134"/>
  <c r="N146" i="1134"/>
  <c r="M146" i="1134"/>
  <c r="L146" i="1134"/>
  <c r="K146" i="1134"/>
  <c r="J146" i="1134"/>
  <c r="I146" i="1134"/>
  <c r="H146" i="1134"/>
  <c r="G146" i="1134"/>
  <c r="F146" i="1134"/>
  <c r="D146" i="1134"/>
  <c r="N145" i="1134"/>
  <c r="M145" i="1134"/>
  <c r="L145" i="1134"/>
  <c r="K145" i="1134"/>
  <c r="J145" i="1134"/>
  <c r="I145" i="1134"/>
  <c r="H145" i="1134"/>
  <c r="G145" i="1134"/>
  <c r="G144" i="1134" s="1"/>
  <c r="G148" i="1134" s="1"/>
  <c r="F145" i="1134"/>
  <c r="D145" i="1134"/>
  <c r="E145" i="1134" s="1"/>
  <c r="F144" i="1134"/>
  <c r="N143" i="1134"/>
  <c r="M143" i="1134"/>
  <c r="L143" i="1134"/>
  <c r="K143" i="1134"/>
  <c r="J143" i="1134"/>
  <c r="I143" i="1134"/>
  <c r="H143" i="1134"/>
  <c r="G143" i="1134"/>
  <c r="F143" i="1134"/>
  <c r="F148" i="1134" s="1"/>
  <c r="D143" i="1134"/>
  <c r="E143" i="1134" s="1"/>
  <c r="N142" i="1134"/>
  <c r="M142" i="1134"/>
  <c r="L142" i="1134"/>
  <c r="K142" i="1134"/>
  <c r="J142" i="1134"/>
  <c r="I142" i="1134"/>
  <c r="H142" i="1134"/>
  <c r="G142" i="1134"/>
  <c r="F142" i="1134"/>
  <c r="D142" i="1134"/>
  <c r="C148" i="1134"/>
  <c r="C137" i="1134"/>
  <c r="N135" i="1134"/>
  <c r="M135" i="1134"/>
  <c r="L135" i="1134"/>
  <c r="K135" i="1134"/>
  <c r="J135" i="1134"/>
  <c r="J137" i="1134" s="1"/>
  <c r="I135" i="1134"/>
  <c r="H135" i="1134"/>
  <c r="G135" i="1134"/>
  <c r="F135" i="1134"/>
  <c r="D135" i="1134"/>
  <c r="N134" i="1134"/>
  <c r="M134" i="1134"/>
  <c r="L134" i="1134"/>
  <c r="K134" i="1134"/>
  <c r="J134" i="1134"/>
  <c r="I134" i="1134"/>
  <c r="H134" i="1134"/>
  <c r="G134" i="1134"/>
  <c r="F134" i="1134"/>
  <c r="D134" i="1134"/>
  <c r="E134" i="1134" s="1"/>
  <c r="N133" i="1134"/>
  <c r="N137" i="1134" s="1"/>
  <c r="M133" i="1134"/>
  <c r="L133" i="1134"/>
  <c r="K133" i="1134"/>
  <c r="J133" i="1134"/>
  <c r="I133" i="1134"/>
  <c r="H133" i="1134"/>
  <c r="G133" i="1134"/>
  <c r="F133" i="1134"/>
  <c r="F137" i="1134" s="1"/>
  <c r="D133" i="1134"/>
  <c r="E133" i="1134" s="1"/>
  <c r="N132" i="1134"/>
  <c r="M132" i="1134"/>
  <c r="M137" i="1134" s="1"/>
  <c r="L132" i="1134"/>
  <c r="L137" i="1134" s="1"/>
  <c r="K132" i="1134"/>
  <c r="K137" i="1134" s="1"/>
  <c r="J132" i="1134"/>
  <c r="I132" i="1134"/>
  <c r="I137" i="1134" s="1"/>
  <c r="H132" i="1134"/>
  <c r="H137" i="1134" s="1"/>
  <c r="G132" i="1134"/>
  <c r="G137" i="1134" s="1"/>
  <c r="F132" i="1134"/>
  <c r="D132" i="1134"/>
  <c r="N127" i="1134"/>
  <c r="M127" i="1134"/>
  <c r="L127" i="1134"/>
  <c r="K127" i="1134"/>
  <c r="J127" i="1134"/>
  <c r="I127" i="1134"/>
  <c r="H127" i="1134"/>
  <c r="G127" i="1134"/>
  <c r="F127" i="1134"/>
  <c r="D127" i="1134"/>
  <c r="N126" i="1134"/>
  <c r="M126" i="1134"/>
  <c r="L126" i="1134"/>
  <c r="K126" i="1134"/>
  <c r="J126" i="1134"/>
  <c r="I126" i="1134"/>
  <c r="H126" i="1134"/>
  <c r="G126" i="1134"/>
  <c r="F126" i="1134"/>
  <c r="D126" i="1134"/>
  <c r="E126" i="1134" s="1"/>
  <c r="N125" i="1134"/>
  <c r="M125" i="1134"/>
  <c r="L125" i="1134"/>
  <c r="K125" i="1134"/>
  <c r="J125" i="1134"/>
  <c r="J129" i="1134" s="1"/>
  <c r="I125" i="1134"/>
  <c r="H125" i="1134"/>
  <c r="G125" i="1134"/>
  <c r="F125" i="1134"/>
  <c r="D125" i="1134"/>
  <c r="N124" i="1134"/>
  <c r="M124" i="1134"/>
  <c r="L124" i="1134"/>
  <c r="K124" i="1134"/>
  <c r="J124" i="1134"/>
  <c r="I124" i="1134"/>
  <c r="H124" i="1134"/>
  <c r="G124" i="1134"/>
  <c r="F124" i="1134"/>
  <c r="D124" i="1134"/>
  <c r="E124" i="1134" s="1"/>
  <c r="N123" i="1134"/>
  <c r="M123" i="1134"/>
  <c r="L123" i="1134"/>
  <c r="K123" i="1134"/>
  <c r="J123" i="1134"/>
  <c r="I123" i="1134"/>
  <c r="H123" i="1134"/>
  <c r="G123" i="1134"/>
  <c r="F123" i="1134"/>
  <c r="D123" i="1134"/>
  <c r="E123" i="1134" s="1"/>
  <c r="N122" i="1134"/>
  <c r="M122" i="1134"/>
  <c r="L122" i="1134"/>
  <c r="K122" i="1134"/>
  <c r="J122" i="1134"/>
  <c r="I122" i="1134"/>
  <c r="H122" i="1134"/>
  <c r="G122" i="1134"/>
  <c r="F122" i="1134"/>
  <c r="D122" i="1134"/>
  <c r="N121" i="1134"/>
  <c r="N129" i="1134" s="1"/>
  <c r="N139" i="1134" s="1"/>
  <c r="M121" i="1134"/>
  <c r="M129" i="1134" s="1"/>
  <c r="L121" i="1134"/>
  <c r="L129" i="1134" s="1"/>
  <c r="L139" i="1134" s="1"/>
  <c r="K121" i="1134"/>
  <c r="J121" i="1134"/>
  <c r="I121" i="1134"/>
  <c r="I129" i="1134" s="1"/>
  <c r="H121" i="1134"/>
  <c r="H129" i="1134" s="1"/>
  <c r="G121" i="1134"/>
  <c r="F121" i="1134"/>
  <c r="F129" i="1134" s="1"/>
  <c r="F139" i="1134" s="1"/>
  <c r="D121" i="1134"/>
  <c r="D129" i="1134" s="1"/>
  <c r="F118" i="1134"/>
  <c r="G118" i="1134" s="1"/>
  <c r="H118" i="1134" s="1"/>
  <c r="I118" i="1134" s="1"/>
  <c r="J118" i="1134" s="1"/>
  <c r="K118" i="1134" s="1"/>
  <c r="L118" i="1134" s="1"/>
  <c r="M118" i="1134" s="1"/>
  <c r="N118" i="1134" s="1"/>
  <c r="D118" i="1134"/>
  <c r="C118" i="1134"/>
  <c r="C117" i="1134"/>
  <c r="F116" i="1134"/>
  <c r="G116" i="1134" s="1"/>
  <c r="H116" i="1134" s="1"/>
  <c r="I116" i="1134" s="1"/>
  <c r="J116" i="1134" s="1"/>
  <c r="K116" i="1134" s="1"/>
  <c r="L116" i="1134" s="1"/>
  <c r="M116" i="1134" s="1"/>
  <c r="N116" i="1134" s="1"/>
  <c r="C116" i="1134"/>
  <c r="B116" i="1134"/>
  <c r="G115" i="1134"/>
  <c r="F115" i="1134"/>
  <c r="L92" i="1134"/>
  <c r="J92" i="1134"/>
  <c r="G92" i="1134"/>
  <c r="C92" i="1134"/>
  <c r="N90" i="1134"/>
  <c r="M90" i="1134"/>
  <c r="L90" i="1134"/>
  <c r="K90" i="1134"/>
  <c r="K92" i="1134" s="1"/>
  <c r="J90" i="1134"/>
  <c r="I90" i="1134"/>
  <c r="H90" i="1134"/>
  <c r="G90" i="1134"/>
  <c r="F90" i="1134"/>
  <c r="D90" i="1134"/>
  <c r="C90" i="1134"/>
  <c r="N82" i="1134"/>
  <c r="N92" i="1134" s="1"/>
  <c r="M82" i="1134"/>
  <c r="M92" i="1134" s="1"/>
  <c r="L82" i="1134"/>
  <c r="K82" i="1134"/>
  <c r="J82" i="1134"/>
  <c r="I82" i="1134"/>
  <c r="I92" i="1134" s="1"/>
  <c r="H82" i="1134"/>
  <c r="H92" i="1134" s="1"/>
  <c r="G82" i="1134"/>
  <c r="F82" i="1134"/>
  <c r="F92" i="1134" s="1"/>
  <c r="D82" i="1134"/>
  <c r="D92" i="1134" s="1"/>
  <c r="C82" i="1134"/>
  <c r="N68" i="1134"/>
  <c r="M68" i="1134"/>
  <c r="L68" i="1134"/>
  <c r="K68" i="1134"/>
  <c r="J68" i="1134"/>
  <c r="I68" i="1134"/>
  <c r="H68" i="1134"/>
  <c r="G68" i="1134"/>
  <c r="F68" i="1134"/>
  <c r="D68" i="1134"/>
  <c r="C68" i="1134"/>
  <c r="B64" i="1134"/>
  <c r="B63" i="1134"/>
  <c r="B62" i="1134"/>
  <c r="N58" i="1134"/>
  <c r="M58" i="1134"/>
  <c r="L58" i="1134"/>
  <c r="K58" i="1134"/>
  <c r="J58" i="1134"/>
  <c r="I58" i="1134"/>
  <c r="H58" i="1134"/>
  <c r="G58" i="1134"/>
  <c r="F58" i="1134"/>
  <c r="D58" i="1134"/>
  <c r="C58" i="1134"/>
  <c r="N47" i="1134"/>
  <c r="M47" i="1134"/>
  <c r="L47" i="1134"/>
  <c r="K47" i="1134"/>
  <c r="J47" i="1134"/>
  <c r="I47" i="1134"/>
  <c r="H47" i="1134"/>
  <c r="G47" i="1134"/>
  <c r="F47" i="1134"/>
  <c r="D47" i="1134"/>
  <c r="C47" i="1134"/>
  <c r="N41" i="1134"/>
  <c r="M41" i="1134"/>
  <c r="L41" i="1134"/>
  <c r="K41" i="1134"/>
  <c r="J41" i="1134"/>
  <c r="I41" i="1134"/>
  <c r="H41" i="1134"/>
  <c r="G41" i="1134"/>
  <c r="F41" i="1134"/>
  <c r="D41" i="1134"/>
  <c r="C41" i="1134"/>
  <c r="L27" i="1134"/>
  <c r="J27" i="1134"/>
  <c r="G27" i="1134"/>
  <c r="C27" i="1134"/>
  <c r="N25" i="1134"/>
  <c r="M25" i="1134"/>
  <c r="L25" i="1134"/>
  <c r="K25" i="1134"/>
  <c r="K27" i="1134" s="1"/>
  <c r="J25" i="1134"/>
  <c r="I25" i="1134"/>
  <c r="H25" i="1134"/>
  <c r="G25" i="1134"/>
  <c r="F25" i="1134"/>
  <c r="D25" i="1134"/>
  <c r="C25" i="1134"/>
  <c r="N17" i="1134"/>
  <c r="N27" i="1134" s="1"/>
  <c r="M17" i="1134"/>
  <c r="L17" i="1134"/>
  <c r="K17" i="1134"/>
  <c r="J17" i="1134"/>
  <c r="I17" i="1134"/>
  <c r="I27" i="1134" s="1"/>
  <c r="H17" i="1134"/>
  <c r="H27" i="1134" s="1"/>
  <c r="G17" i="1134"/>
  <c r="F17" i="1134"/>
  <c r="F27" i="1134" s="1"/>
  <c r="D17" i="1134"/>
  <c r="C17" i="1134"/>
  <c r="K6" i="1134"/>
  <c r="L6" i="1134" s="1"/>
  <c r="M6" i="1134" s="1"/>
  <c r="N6" i="1134" s="1"/>
  <c r="D6" i="1134"/>
  <c r="F6" i="1134" s="1"/>
  <c r="G6" i="1134" s="1"/>
  <c r="H6" i="1134" s="1"/>
  <c r="I6" i="1134" s="1"/>
  <c r="J6" i="1134" s="1"/>
  <c r="C6" i="1134"/>
  <c r="F5" i="1134"/>
  <c r="H4" i="1134"/>
  <c r="I4" i="1134" s="1"/>
  <c r="J4" i="1134" s="1"/>
  <c r="K4" i="1134" s="1"/>
  <c r="L4" i="1134" s="1"/>
  <c r="M4" i="1134" s="1"/>
  <c r="N4" i="1134" s="1"/>
  <c r="F4" i="1134"/>
  <c r="G4" i="1134" s="1"/>
  <c r="G5" i="1134" s="1"/>
  <c r="C4" i="1134"/>
  <c r="B4" i="1134"/>
  <c r="C5" i="1134" s="1"/>
  <c r="I3" i="1134"/>
  <c r="H3" i="1134"/>
  <c r="G3" i="1134"/>
  <c r="F3" i="1134"/>
  <c r="N164" i="1132"/>
  <c r="M164" i="1132"/>
  <c r="L164" i="1132"/>
  <c r="K164" i="1132"/>
  <c r="J164" i="1132"/>
  <c r="I164" i="1132"/>
  <c r="H164" i="1132"/>
  <c r="G164" i="1132"/>
  <c r="F164" i="1132"/>
  <c r="D164" i="1132"/>
  <c r="E164" i="1132" s="1"/>
  <c r="C164" i="1132"/>
  <c r="N156" i="1132"/>
  <c r="M156" i="1132"/>
  <c r="L156" i="1132"/>
  <c r="K156" i="1132"/>
  <c r="J156" i="1132"/>
  <c r="I156" i="1132"/>
  <c r="H156" i="1132"/>
  <c r="G156" i="1132"/>
  <c r="F156" i="1132"/>
  <c r="D156" i="1132"/>
  <c r="E156" i="1132" s="1"/>
  <c r="N154" i="1132"/>
  <c r="M154" i="1132"/>
  <c r="L154" i="1132"/>
  <c r="K154" i="1132"/>
  <c r="J154" i="1132"/>
  <c r="I154" i="1132"/>
  <c r="H154" i="1132"/>
  <c r="G154" i="1132"/>
  <c r="F154" i="1132"/>
  <c r="D154" i="1132"/>
  <c r="E154" i="1132" s="1"/>
  <c r="B154" i="1132"/>
  <c r="N153" i="1132"/>
  <c r="M153" i="1132"/>
  <c r="L153" i="1132"/>
  <c r="K153" i="1132"/>
  <c r="J153" i="1132"/>
  <c r="I153" i="1132"/>
  <c r="H153" i="1132"/>
  <c r="G153" i="1132"/>
  <c r="F153" i="1132"/>
  <c r="D153" i="1132"/>
  <c r="E153" i="1132"/>
  <c r="B153" i="1132"/>
  <c r="N152" i="1132"/>
  <c r="M152" i="1132"/>
  <c r="L152" i="1132"/>
  <c r="K152" i="1132"/>
  <c r="J152" i="1132"/>
  <c r="J144" i="1132" s="1"/>
  <c r="I152" i="1132"/>
  <c r="H152" i="1132"/>
  <c r="G152" i="1132"/>
  <c r="F152" i="1132"/>
  <c r="D152" i="1132"/>
  <c r="B152" i="1132"/>
  <c r="N146" i="1132"/>
  <c r="M146" i="1132"/>
  <c r="L146" i="1132"/>
  <c r="K146" i="1132"/>
  <c r="J146" i="1132"/>
  <c r="I146" i="1132"/>
  <c r="H146" i="1132"/>
  <c r="G146" i="1132"/>
  <c r="F146" i="1132"/>
  <c r="E146" i="1132"/>
  <c r="D146" i="1132"/>
  <c r="N145" i="1132"/>
  <c r="M145" i="1132"/>
  <c r="L145" i="1132"/>
  <c r="K145" i="1132"/>
  <c r="J145" i="1132"/>
  <c r="I145" i="1132"/>
  <c r="H145" i="1132"/>
  <c r="G145" i="1132"/>
  <c r="F145" i="1132"/>
  <c r="D145" i="1132"/>
  <c r="G144" i="1132"/>
  <c r="N143" i="1132"/>
  <c r="M143" i="1132"/>
  <c r="L143" i="1132"/>
  <c r="K143" i="1132"/>
  <c r="J143" i="1132"/>
  <c r="I143" i="1132"/>
  <c r="H143" i="1132"/>
  <c r="G143" i="1132"/>
  <c r="F143" i="1132"/>
  <c r="D143" i="1132"/>
  <c r="E143" i="1132" s="1"/>
  <c r="N142" i="1132"/>
  <c r="M142" i="1132"/>
  <c r="L142" i="1132"/>
  <c r="K142" i="1132"/>
  <c r="J142" i="1132"/>
  <c r="I142" i="1132"/>
  <c r="H142" i="1132"/>
  <c r="H144" i="1132" s="1"/>
  <c r="G142" i="1132"/>
  <c r="F142" i="1132"/>
  <c r="E142" i="1132"/>
  <c r="D142" i="1132"/>
  <c r="G137" i="1132"/>
  <c r="N135" i="1132"/>
  <c r="M135" i="1132"/>
  <c r="L135" i="1132"/>
  <c r="K135" i="1132"/>
  <c r="J135" i="1132"/>
  <c r="I135" i="1132"/>
  <c r="H135" i="1132"/>
  <c r="G135" i="1132"/>
  <c r="F135" i="1132"/>
  <c r="D135" i="1132"/>
  <c r="E135" i="1132" s="1"/>
  <c r="N134" i="1132"/>
  <c r="M134" i="1132"/>
  <c r="L134" i="1132"/>
  <c r="K134" i="1132"/>
  <c r="J134" i="1132"/>
  <c r="I134" i="1132"/>
  <c r="H134" i="1132"/>
  <c r="G134" i="1132"/>
  <c r="F134" i="1132"/>
  <c r="E134" i="1132"/>
  <c r="D134" i="1132"/>
  <c r="N133" i="1132"/>
  <c r="M133" i="1132"/>
  <c r="L133" i="1132"/>
  <c r="K133" i="1132"/>
  <c r="J133" i="1132"/>
  <c r="I133" i="1132"/>
  <c r="H133" i="1132"/>
  <c r="G133" i="1132"/>
  <c r="F133" i="1132"/>
  <c r="D133" i="1132"/>
  <c r="N132" i="1132"/>
  <c r="N137" i="1132" s="1"/>
  <c r="M132" i="1132"/>
  <c r="M137" i="1132" s="1"/>
  <c r="L132" i="1132"/>
  <c r="L137" i="1132" s="1"/>
  <c r="K132" i="1132"/>
  <c r="J132" i="1132"/>
  <c r="J137" i="1132" s="1"/>
  <c r="I132" i="1132"/>
  <c r="I137" i="1132" s="1"/>
  <c r="H132" i="1132"/>
  <c r="H137" i="1132" s="1"/>
  <c r="G132" i="1132"/>
  <c r="F132" i="1132"/>
  <c r="F137" i="1132" s="1"/>
  <c r="E132" i="1132"/>
  <c r="D132" i="1132"/>
  <c r="D137" i="1132" s="1"/>
  <c r="C129" i="1132"/>
  <c r="N127" i="1132"/>
  <c r="M127" i="1132"/>
  <c r="L127" i="1132"/>
  <c r="K127" i="1132"/>
  <c r="J127" i="1132"/>
  <c r="I127" i="1132"/>
  <c r="H127" i="1132"/>
  <c r="G127" i="1132"/>
  <c r="F127" i="1132"/>
  <c r="E127" i="1132"/>
  <c r="D127" i="1132"/>
  <c r="N126" i="1132"/>
  <c r="M126" i="1132"/>
  <c r="L126" i="1132"/>
  <c r="K126" i="1132"/>
  <c r="J126" i="1132"/>
  <c r="I126" i="1132"/>
  <c r="H126" i="1132"/>
  <c r="G126" i="1132"/>
  <c r="F126" i="1132"/>
  <c r="D126" i="1132"/>
  <c r="N125" i="1132"/>
  <c r="M125" i="1132"/>
  <c r="L125" i="1132"/>
  <c r="K125" i="1132"/>
  <c r="J125" i="1132"/>
  <c r="I125" i="1132"/>
  <c r="H125" i="1132"/>
  <c r="G125" i="1132"/>
  <c r="F125" i="1132"/>
  <c r="E125" i="1132"/>
  <c r="D125" i="1132"/>
  <c r="N124" i="1132"/>
  <c r="M124" i="1132"/>
  <c r="L124" i="1132"/>
  <c r="K124" i="1132"/>
  <c r="K129" i="1132" s="1"/>
  <c r="J124" i="1132"/>
  <c r="I124" i="1132"/>
  <c r="H124" i="1132"/>
  <c r="G124" i="1132"/>
  <c r="F124" i="1132"/>
  <c r="D124" i="1132"/>
  <c r="E124" i="1132" s="1"/>
  <c r="N123" i="1132"/>
  <c r="M123" i="1132"/>
  <c r="L123" i="1132"/>
  <c r="K123" i="1132"/>
  <c r="J123" i="1132"/>
  <c r="I123" i="1132"/>
  <c r="H123" i="1132"/>
  <c r="G123" i="1132"/>
  <c r="F123" i="1132"/>
  <c r="E123" i="1132"/>
  <c r="D123" i="1132"/>
  <c r="N122" i="1132"/>
  <c r="M122" i="1132"/>
  <c r="L122" i="1132"/>
  <c r="K122" i="1132"/>
  <c r="J122" i="1132"/>
  <c r="I122" i="1132"/>
  <c r="I129" i="1132" s="1"/>
  <c r="I139" i="1132" s="1"/>
  <c r="H122" i="1132"/>
  <c r="H129" i="1132" s="1"/>
  <c r="H139" i="1132" s="1"/>
  <c r="G122" i="1132"/>
  <c r="F122" i="1132"/>
  <c r="D122" i="1132"/>
  <c r="N121" i="1132"/>
  <c r="N129" i="1132" s="1"/>
  <c r="N139" i="1132" s="1"/>
  <c r="M121" i="1132"/>
  <c r="M129" i="1132" s="1"/>
  <c r="M139" i="1132" s="1"/>
  <c r="L121" i="1132"/>
  <c r="L129" i="1132" s="1"/>
  <c r="L139" i="1132" s="1"/>
  <c r="K121" i="1132"/>
  <c r="J121" i="1132"/>
  <c r="J129" i="1132" s="1"/>
  <c r="I121" i="1132"/>
  <c r="H121" i="1132"/>
  <c r="G121" i="1132"/>
  <c r="F121" i="1132"/>
  <c r="F129" i="1132" s="1"/>
  <c r="F139" i="1132" s="1"/>
  <c r="E121" i="1132"/>
  <c r="D121" i="1132"/>
  <c r="D129" i="1132" s="1"/>
  <c r="D118" i="1132"/>
  <c r="F118" i="1132" s="1"/>
  <c r="G118" i="1132" s="1"/>
  <c r="H118" i="1132" s="1"/>
  <c r="I118" i="1132" s="1"/>
  <c r="J118" i="1132" s="1"/>
  <c r="K118" i="1132" s="1"/>
  <c r="L118" i="1132" s="1"/>
  <c r="M118" i="1132" s="1"/>
  <c r="N118" i="1132" s="1"/>
  <c r="C118" i="1132"/>
  <c r="F117" i="1132"/>
  <c r="F116" i="1132"/>
  <c r="G116" i="1132" s="1"/>
  <c r="G117" i="1132" s="1"/>
  <c r="C116" i="1132"/>
  <c r="B116" i="1132"/>
  <c r="C117" i="1132" s="1"/>
  <c r="I115" i="1132"/>
  <c r="H115" i="1132"/>
  <c r="G115" i="1132"/>
  <c r="F115" i="1132"/>
  <c r="L92" i="1132"/>
  <c r="I92" i="1132"/>
  <c r="C92" i="1132"/>
  <c r="N90" i="1132"/>
  <c r="M90" i="1132"/>
  <c r="M92" i="1132" s="1"/>
  <c r="L90" i="1132"/>
  <c r="K90" i="1132"/>
  <c r="J90" i="1132"/>
  <c r="I90" i="1132"/>
  <c r="H90" i="1132"/>
  <c r="G90" i="1132"/>
  <c r="F90" i="1132"/>
  <c r="D90" i="1132"/>
  <c r="D92" i="1132" s="1"/>
  <c r="C90" i="1132"/>
  <c r="N82" i="1132"/>
  <c r="N92" i="1132" s="1"/>
  <c r="M82" i="1132"/>
  <c r="L82" i="1132"/>
  <c r="K82" i="1132"/>
  <c r="K92" i="1132" s="1"/>
  <c r="J82" i="1132"/>
  <c r="J92" i="1132" s="1"/>
  <c r="I82" i="1132"/>
  <c r="H82" i="1132"/>
  <c r="H92" i="1132" s="1"/>
  <c r="G82" i="1132"/>
  <c r="G92" i="1132" s="1"/>
  <c r="F82" i="1132"/>
  <c r="F92" i="1132" s="1"/>
  <c r="D82" i="1132"/>
  <c r="C82" i="1132"/>
  <c r="N68" i="1132"/>
  <c r="M68" i="1132"/>
  <c r="L68" i="1132"/>
  <c r="K68" i="1132"/>
  <c r="J68" i="1132"/>
  <c r="I68" i="1132"/>
  <c r="H68" i="1132"/>
  <c r="G68" i="1132"/>
  <c r="F68" i="1132"/>
  <c r="D68" i="1132"/>
  <c r="C68" i="1132"/>
  <c r="B64" i="1132"/>
  <c r="B63" i="1132"/>
  <c r="B62" i="1132"/>
  <c r="N58" i="1132"/>
  <c r="M58" i="1132"/>
  <c r="L58" i="1132"/>
  <c r="K58" i="1132"/>
  <c r="J58" i="1132"/>
  <c r="I58" i="1132"/>
  <c r="H58" i="1132"/>
  <c r="G58" i="1132"/>
  <c r="F58" i="1132"/>
  <c r="D58" i="1132"/>
  <c r="C58" i="1132"/>
  <c r="N47" i="1132"/>
  <c r="M47" i="1132"/>
  <c r="L47" i="1132"/>
  <c r="K47" i="1132"/>
  <c r="J47" i="1132"/>
  <c r="I47" i="1132"/>
  <c r="H47" i="1132"/>
  <c r="G47" i="1132"/>
  <c r="F47" i="1132"/>
  <c r="D47" i="1132"/>
  <c r="C47" i="1132"/>
  <c r="N41" i="1132"/>
  <c r="M41" i="1132"/>
  <c r="L41" i="1132"/>
  <c r="K41" i="1132"/>
  <c r="J41" i="1132"/>
  <c r="I41" i="1132"/>
  <c r="H41" i="1132"/>
  <c r="G41" i="1132"/>
  <c r="F41" i="1132"/>
  <c r="D41" i="1132"/>
  <c r="C41" i="1132"/>
  <c r="L27" i="1132"/>
  <c r="I27" i="1132"/>
  <c r="C27" i="1132"/>
  <c r="N25" i="1132"/>
  <c r="M25" i="1132"/>
  <c r="M27" i="1132" s="1"/>
  <c r="L25" i="1132"/>
  <c r="K25" i="1132"/>
  <c r="J25" i="1132"/>
  <c r="I25" i="1132"/>
  <c r="H25" i="1132"/>
  <c r="G25" i="1132"/>
  <c r="F25" i="1132"/>
  <c r="D25" i="1132"/>
  <c r="D27" i="1132" s="1"/>
  <c r="C25" i="1132"/>
  <c r="N17" i="1132"/>
  <c r="N27" i="1132" s="1"/>
  <c r="M17" i="1132"/>
  <c r="L17" i="1132"/>
  <c r="K17" i="1132"/>
  <c r="K27" i="1132" s="1"/>
  <c r="J17" i="1132"/>
  <c r="J27" i="1132" s="1"/>
  <c r="I17" i="1132"/>
  <c r="H17" i="1132"/>
  <c r="H27" i="1132" s="1"/>
  <c r="G17" i="1132"/>
  <c r="G27" i="1132" s="1"/>
  <c r="F17" i="1132"/>
  <c r="F27" i="1132" s="1"/>
  <c r="D17" i="1132"/>
  <c r="C17" i="1132"/>
  <c r="D6" i="1132"/>
  <c r="F6" i="1132" s="1"/>
  <c r="G6" i="1132" s="1"/>
  <c r="H6" i="1132" s="1"/>
  <c r="I6" i="1132" s="1"/>
  <c r="J6" i="1132" s="1"/>
  <c r="K6" i="1132" s="1"/>
  <c r="L6" i="1132" s="1"/>
  <c r="M6" i="1132" s="1"/>
  <c r="N6" i="1132" s="1"/>
  <c r="C6" i="1132"/>
  <c r="F5" i="1132"/>
  <c r="C5" i="1132"/>
  <c r="G4" i="1132"/>
  <c r="H4" i="1132" s="1"/>
  <c r="I4" i="1132" s="1"/>
  <c r="J4" i="1132" s="1"/>
  <c r="K4" i="1132" s="1"/>
  <c r="L4" i="1132" s="1"/>
  <c r="M4" i="1132" s="1"/>
  <c r="N4" i="1132" s="1"/>
  <c r="F4" i="1132"/>
  <c r="C4" i="1132"/>
  <c r="B4" i="1132"/>
  <c r="F3" i="1132"/>
  <c r="G3" i="1132" s="1"/>
  <c r="N164" i="1130"/>
  <c r="M164" i="1130"/>
  <c r="L164" i="1130"/>
  <c r="K164" i="1130"/>
  <c r="J164" i="1130"/>
  <c r="I164" i="1130"/>
  <c r="H164" i="1130"/>
  <c r="G164" i="1130"/>
  <c r="F164" i="1130"/>
  <c r="D164" i="1130"/>
  <c r="C164" i="1130"/>
  <c r="N156" i="1130"/>
  <c r="M156" i="1130"/>
  <c r="L156" i="1130"/>
  <c r="K156" i="1130"/>
  <c r="J156" i="1130"/>
  <c r="I156" i="1130"/>
  <c r="H156" i="1130"/>
  <c r="G156" i="1130"/>
  <c r="F156" i="1130"/>
  <c r="D156" i="1130"/>
  <c r="E156" i="1130" s="1"/>
  <c r="N154" i="1130"/>
  <c r="M154" i="1130"/>
  <c r="L154" i="1130"/>
  <c r="K154" i="1130"/>
  <c r="J154" i="1130"/>
  <c r="I154" i="1130"/>
  <c r="H154" i="1130"/>
  <c r="G154" i="1130"/>
  <c r="F154" i="1130"/>
  <c r="D154" i="1130"/>
  <c r="E154" i="1130" s="1"/>
  <c r="B154" i="1130"/>
  <c r="N153" i="1130"/>
  <c r="M153" i="1130"/>
  <c r="L153" i="1130"/>
  <c r="K153" i="1130"/>
  <c r="J153" i="1130"/>
  <c r="I153" i="1130"/>
  <c r="H153" i="1130"/>
  <c r="G153" i="1130"/>
  <c r="F153" i="1130"/>
  <c r="D153" i="1130"/>
  <c r="B153" i="1130"/>
  <c r="N152" i="1130"/>
  <c r="M152" i="1130"/>
  <c r="L152" i="1130"/>
  <c r="K152" i="1130"/>
  <c r="J152" i="1130"/>
  <c r="I152" i="1130"/>
  <c r="H152" i="1130"/>
  <c r="G152" i="1130"/>
  <c r="F152" i="1130"/>
  <c r="D152" i="1130"/>
  <c r="B152" i="1130"/>
  <c r="N146" i="1130"/>
  <c r="M146" i="1130"/>
  <c r="L146" i="1130"/>
  <c r="K146" i="1130"/>
  <c r="J146" i="1130"/>
  <c r="I146" i="1130"/>
  <c r="H146" i="1130"/>
  <c r="G146" i="1130"/>
  <c r="F146" i="1130"/>
  <c r="D146" i="1130"/>
  <c r="E146" i="1130" s="1"/>
  <c r="N145" i="1130"/>
  <c r="M145" i="1130"/>
  <c r="L145" i="1130"/>
  <c r="K145" i="1130"/>
  <c r="J145" i="1130"/>
  <c r="I145" i="1130"/>
  <c r="H145" i="1130"/>
  <c r="G145" i="1130"/>
  <c r="F145" i="1130"/>
  <c r="D145" i="1130"/>
  <c r="E145" i="1130" s="1"/>
  <c r="N143" i="1130"/>
  <c r="M143" i="1130"/>
  <c r="L143" i="1130"/>
  <c r="K143" i="1130"/>
  <c r="J143" i="1130"/>
  <c r="I143" i="1130"/>
  <c r="H143" i="1130"/>
  <c r="G143" i="1130"/>
  <c r="F143" i="1130"/>
  <c r="E143" i="1130"/>
  <c r="D143" i="1130"/>
  <c r="N142" i="1130"/>
  <c r="M142" i="1130"/>
  <c r="L142" i="1130"/>
  <c r="K142" i="1130"/>
  <c r="J142" i="1130"/>
  <c r="I142" i="1130"/>
  <c r="H142" i="1130"/>
  <c r="G142" i="1130"/>
  <c r="F142" i="1130"/>
  <c r="D142" i="1130"/>
  <c r="E142" i="1130" s="1"/>
  <c r="N135" i="1130"/>
  <c r="M135" i="1130"/>
  <c r="L135" i="1130"/>
  <c r="K135" i="1130"/>
  <c r="J135" i="1130"/>
  <c r="I135" i="1130"/>
  <c r="H135" i="1130"/>
  <c r="G135" i="1130"/>
  <c r="F135" i="1130"/>
  <c r="D135" i="1130"/>
  <c r="E135" i="1130" s="1"/>
  <c r="N134" i="1130"/>
  <c r="M134" i="1130"/>
  <c r="L134" i="1130"/>
  <c r="K134" i="1130"/>
  <c r="J134" i="1130"/>
  <c r="I134" i="1130"/>
  <c r="H134" i="1130"/>
  <c r="G134" i="1130"/>
  <c r="F134" i="1130"/>
  <c r="D134" i="1130"/>
  <c r="E134" i="1130" s="1"/>
  <c r="N133" i="1130"/>
  <c r="M133" i="1130"/>
  <c r="L133" i="1130"/>
  <c r="K133" i="1130"/>
  <c r="J133" i="1130"/>
  <c r="I133" i="1130"/>
  <c r="H133" i="1130"/>
  <c r="G133" i="1130"/>
  <c r="F133" i="1130"/>
  <c r="D133" i="1130"/>
  <c r="E133" i="1130" s="1"/>
  <c r="N132" i="1130"/>
  <c r="M132" i="1130"/>
  <c r="L132" i="1130"/>
  <c r="K132" i="1130"/>
  <c r="J132" i="1130"/>
  <c r="I132" i="1130"/>
  <c r="H132" i="1130"/>
  <c r="G132" i="1130"/>
  <c r="G137" i="1130" s="1"/>
  <c r="F132" i="1130"/>
  <c r="D132" i="1130"/>
  <c r="N127" i="1130"/>
  <c r="M127" i="1130"/>
  <c r="L127" i="1130"/>
  <c r="K127" i="1130"/>
  <c r="J127" i="1130"/>
  <c r="I127" i="1130"/>
  <c r="H127" i="1130"/>
  <c r="G127" i="1130"/>
  <c r="F127" i="1130"/>
  <c r="D127" i="1130"/>
  <c r="E127" i="1130"/>
  <c r="N126" i="1130"/>
  <c r="M126" i="1130"/>
  <c r="L126" i="1130"/>
  <c r="K126" i="1130"/>
  <c r="J126" i="1130"/>
  <c r="I126" i="1130"/>
  <c r="H126" i="1130"/>
  <c r="G126" i="1130"/>
  <c r="F126" i="1130"/>
  <c r="D126" i="1130"/>
  <c r="E126" i="1130" s="1"/>
  <c r="N125" i="1130"/>
  <c r="M125" i="1130"/>
  <c r="L125" i="1130"/>
  <c r="K125" i="1130"/>
  <c r="J125" i="1130"/>
  <c r="I125" i="1130"/>
  <c r="H125" i="1130"/>
  <c r="G125" i="1130"/>
  <c r="F125" i="1130"/>
  <c r="D125" i="1130"/>
  <c r="E125" i="1130" s="1"/>
  <c r="N124" i="1130"/>
  <c r="M124" i="1130"/>
  <c r="L124" i="1130"/>
  <c r="K124" i="1130"/>
  <c r="J124" i="1130"/>
  <c r="I124" i="1130"/>
  <c r="H124" i="1130"/>
  <c r="G124" i="1130"/>
  <c r="F124" i="1130"/>
  <c r="D124" i="1130"/>
  <c r="E124" i="1130" s="1"/>
  <c r="N123" i="1130"/>
  <c r="M123" i="1130"/>
  <c r="L123" i="1130"/>
  <c r="K123" i="1130"/>
  <c r="J123" i="1130"/>
  <c r="I123" i="1130"/>
  <c r="H123" i="1130"/>
  <c r="G123" i="1130"/>
  <c r="F123" i="1130"/>
  <c r="D123" i="1130"/>
  <c r="E123" i="1130" s="1"/>
  <c r="N122" i="1130"/>
  <c r="M122" i="1130"/>
  <c r="L122" i="1130"/>
  <c r="K122" i="1130"/>
  <c r="J122" i="1130"/>
  <c r="I122" i="1130"/>
  <c r="H122" i="1130"/>
  <c r="G122" i="1130"/>
  <c r="F122" i="1130"/>
  <c r="D122" i="1130"/>
  <c r="E122" i="1130" s="1"/>
  <c r="C129" i="1130"/>
  <c r="N121" i="1130"/>
  <c r="M121" i="1130"/>
  <c r="L121" i="1130"/>
  <c r="K121" i="1130"/>
  <c r="J121" i="1130"/>
  <c r="I121" i="1130"/>
  <c r="H121" i="1130"/>
  <c r="G121" i="1130"/>
  <c r="F121" i="1130"/>
  <c r="D121" i="1130"/>
  <c r="E121" i="1130" s="1"/>
  <c r="M118" i="1130"/>
  <c r="N118" i="1130" s="1"/>
  <c r="D118" i="1130"/>
  <c r="F118" i="1130" s="1"/>
  <c r="G118" i="1130" s="1"/>
  <c r="H118" i="1130" s="1"/>
  <c r="I118" i="1130" s="1"/>
  <c r="J118" i="1130" s="1"/>
  <c r="K118" i="1130" s="1"/>
  <c r="L118" i="1130" s="1"/>
  <c r="C118" i="1130"/>
  <c r="F117" i="1130"/>
  <c r="C117" i="1130"/>
  <c r="G116" i="1130"/>
  <c r="H116" i="1130" s="1"/>
  <c r="F116" i="1130"/>
  <c r="C116" i="1130"/>
  <c r="B116" i="1130"/>
  <c r="J115" i="1130"/>
  <c r="G115" i="1130"/>
  <c r="H115" i="1130" s="1"/>
  <c r="I115" i="1130" s="1"/>
  <c r="F115" i="1130"/>
  <c r="F92" i="1130"/>
  <c r="N90" i="1130"/>
  <c r="M90" i="1130"/>
  <c r="L90" i="1130"/>
  <c r="K90" i="1130"/>
  <c r="J90" i="1130"/>
  <c r="I90" i="1130"/>
  <c r="H90" i="1130"/>
  <c r="G90" i="1130"/>
  <c r="F90" i="1130"/>
  <c r="D90" i="1130"/>
  <c r="C90" i="1130"/>
  <c r="N82" i="1130"/>
  <c r="M82" i="1130"/>
  <c r="M92" i="1130" s="1"/>
  <c r="L82" i="1130"/>
  <c r="K82" i="1130"/>
  <c r="K92" i="1130" s="1"/>
  <c r="J82" i="1130"/>
  <c r="I82" i="1130"/>
  <c r="H82" i="1130"/>
  <c r="G82" i="1130"/>
  <c r="F82" i="1130"/>
  <c r="D82" i="1130"/>
  <c r="D92" i="1130" s="1"/>
  <c r="C82" i="1130"/>
  <c r="C92" i="1130" s="1"/>
  <c r="N68" i="1130"/>
  <c r="M68" i="1130"/>
  <c r="L68" i="1130"/>
  <c r="K68" i="1130"/>
  <c r="J68" i="1130"/>
  <c r="I68" i="1130"/>
  <c r="H68" i="1130"/>
  <c r="G68" i="1130"/>
  <c r="F68" i="1130"/>
  <c r="D68" i="1130"/>
  <c r="C68" i="1130"/>
  <c r="B64" i="1130"/>
  <c r="B63" i="1130"/>
  <c r="B62" i="1130"/>
  <c r="N58" i="1130"/>
  <c r="M58" i="1130"/>
  <c r="L58" i="1130"/>
  <c r="K58" i="1130"/>
  <c r="J58" i="1130"/>
  <c r="I58" i="1130"/>
  <c r="H58" i="1130"/>
  <c r="G58" i="1130"/>
  <c r="F58" i="1130"/>
  <c r="D58" i="1130"/>
  <c r="C58" i="1130"/>
  <c r="N47" i="1130"/>
  <c r="M47" i="1130"/>
  <c r="L47" i="1130"/>
  <c r="K47" i="1130"/>
  <c r="J47" i="1130"/>
  <c r="I47" i="1130"/>
  <c r="H47" i="1130"/>
  <c r="G47" i="1130"/>
  <c r="F47" i="1130"/>
  <c r="D47" i="1130"/>
  <c r="C47" i="1130"/>
  <c r="N41" i="1130"/>
  <c r="M41" i="1130"/>
  <c r="L41" i="1130"/>
  <c r="K41" i="1130"/>
  <c r="J41" i="1130"/>
  <c r="I41" i="1130"/>
  <c r="H41" i="1130"/>
  <c r="G41" i="1130"/>
  <c r="F41" i="1130"/>
  <c r="D41" i="1130"/>
  <c r="C41" i="1130"/>
  <c r="N25" i="1130"/>
  <c r="M25" i="1130"/>
  <c r="L25" i="1130"/>
  <c r="K25" i="1130"/>
  <c r="J25" i="1130"/>
  <c r="I25" i="1130"/>
  <c r="H25" i="1130"/>
  <c r="G25" i="1130"/>
  <c r="G27" i="1130" s="1"/>
  <c r="F25" i="1130"/>
  <c r="D25" i="1130"/>
  <c r="C25" i="1130"/>
  <c r="N17" i="1130"/>
  <c r="M17" i="1130"/>
  <c r="L17" i="1130"/>
  <c r="L27" i="1130" s="1"/>
  <c r="K17" i="1130"/>
  <c r="K27" i="1130" s="1"/>
  <c r="J17" i="1130"/>
  <c r="J27" i="1130" s="1"/>
  <c r="I17" i="1130"/>
  <c r="H17" i="1130"/>
  <c r="H27" i="1130" s="1"/>
  <c r="G17" i="1130"/>
  <c r="F17" i="1130"/>
  <c r="D17" i="1130"/>
  <c r="C17" i="1130"/>
  <c r="C27" i="1130" s="1"/>
  <c r="D6" i="1130"/>
  <c r="F6" i="1130" s="1"/>
  <c r="G6" i="1130" s="1"/>
  <c r="H6" i="1130" s="1"/>
  <c r="I6" i="1130" s="1"/>
  <c r="J6" i="1130" s="1"/>
  <c r="K6" i="1130" s="1"/>
  <c r="L6" i="1130" s="1"/>
  <c r="M6" i="1130" s="1"/>
  <c r="N6" i="1130" s="1"/>
  <c r="C6" i="1130"/>
  <c r="F4" i="1130"/>
  <c r="F5" i="1130" s="1"/>
  <c r="C4" i="1130"/>
  <c r="B4" i="1130"/>
  <c r="F3" i="1130"/>
  <c r="G3" i="1130" s="1"/>
  <c r="H3" i="1130" s="1"/>
  <c r="I3" i="1130" s="1"/>
  <c r="M166" i="1128"/>
  <c r="L166" i="1128"/>
  <c r="K166" i="1128"/>
  <c r="J166" i="1128"/>
  <c r="I166" i="1128"/>
  <c r="H166" i="1128"/>
  <c r="G166" i="1128"/>
  <c r="F166" i="1128"/>
  <c r="E166" i="1128"/>
  <c r="D166" i="1128"/>
  <c r="C166" i="1128"/>
  <c r="M165" i="1128"/>
  <c r="L165" i="1128"/>
  <c r="L168" i="1128" s="1"/>
  <c r="K165" i="1128"/>
  <c r="J165" i="1128"/>
  <c r="J168" i="1128" s="1"/>
  <c r="I165" i="1128"/>
  <c r="H165" i="1128"/>
  <c r="G165" i="1128"/>
  <c r="F165" i="1128"/>
  <c r="F168" i="1128" s="1"/>
  <c r="E165" i="1128"/>
  <c r="E168" i="1128" s="1"/>
  <c r="D165" i="1128"/>
  <c r="D168" i="1128" s="1"/>
  <c r="C165" i="1128"/>
  <c r="M162" i="1128"/>
  <c r="L162" i="1128"/>
  <c r="K162" i="1128"/>
  <c r="J162" i="1128"/>
  <c r="I162" i="1128"/>
  <c r="H162" i="1128"/>
  <c r="G162" i="1128"/>
  <c r="F162" i="1128"/>
  <c r="E162" i="1128"/>
  <c r="D162" i="1128"/>
  <c r="C162" i="1128"/>
  <c r="M154" i="1128"/>
  <c r="L154" i="1128"/>
  <c r="K154" i="1128"/>
  <c r="J154" i="1128"/>
  <c r="I154" i="1128"/>
  <c r="H154" i="1128"/>
  <c r="G154" i="1128"/>
  <c r="F154" i="1128"/>
  <c r="E154" i="1128"/>
  <c r="D154" i="1128"/>
  <c r="M152" i="1128"/>
  <c r="L152" i="1128"/>
  <c r="K152" i="1128"/>
  <c r="J152" i="1128"/>
  <c r="I152" i="1128"/>
  <c r="H152" i="1128"/>
  <c r="G152" i="1128"/>
  <c r="F152" i="1128"/>
  <c r="E152" i="1128"/>
  <c r="D152" i="1128"/>
  <c r="B152" i="1128"/>
  <c r="M151" i="1128"/>
  <c r="L151" i="1128"/>
  <c r="K151" i="1128"/>
  <c r="J151" i="1128"/>
  <c r="I151" i="1128"/>
  <c r="H151" i="1128"/>
  <c r="G151" i="1128"/>
  <c r="F151" i="1128"/>
  <c r="E151" i="1128"/>
  <c r="D151" i="1128"/>
  <c r="B151" i="1128"/>
  <c r="M150" i="1128"/>
  <c r="L150" i="1128"/>
  <c r="K150" i="1128"/>
  <c r="J150" i="1128"/>
  <c r="I150" i="1128"/>
  <c r="H150" i="1128"/>
  <c r="G150" i="1128"/>
  <c r="F150" i="1128"/>
  <c r="E150" i="1128"/>
  <c r="D150" i="1128"/>
  <c r="B150" i="1128"/>
  <c r="M144" i="1128"/>
  <c r="L144" i="1128"/>
  <c r="K144" i="1128"/>
  <c r="J144" i="1128"/>
  <c r="I144" i="1128"/>
  <c r="H144" i="1128"/>
  <c r="G144" i="1128"/>
  <c r="F144" i="1128"/>
  <c r="E144" i="1128"/>
  <c r="D144" i="1128"/>
  <c r="M143" i="1128"/>
  <c r="L143" i="1128"/>
  <c r="K143" i="1128"/>
  <c r="J143" i="1128"/>
  <c r="I143" i="1128"/>
  <c r="H143" i="1128"/>
  <c r="G143" i="1128"/>
  <c r="F143" i="1128"/>
  <c r="E143" i="1128"/>
  <c r="D143" i="1128"/>
  <c r="M141" i="1128"/>
  <c r="L141" i="1128"/>
  <c r="K141" i="1128"/>
  <c r="J141" i="1128"/>
  <c r="I141" i="1128"/>
  <c r="H141" i="1128"/>
  <c r="G141" i="1128"/>
  <c r="F141" i="1128"/>
  <c r="E141" i="1128"/>
  <c r="D141" i="1128"/>
  <c r="M140" i="1128"/>
  <c r="L140" i="1128"/>
  <c r="K140" i="1128"/>
  <c r="J140" i="1128"/>
  <c r="I140" i="1128"/>
  <c r="H140" i="1128"/>
  <c r="G140" i="1128"/>
  <c r="F140" i="1128"/>
  <c r="E140" i="1128"/>
  <c r="D140" i="1128"/>
  <c r="M133" i="1128"/>
  <c r="L133" i="1128"/>
  <c r="K133" i="1128"/>
  <c r="J133" i="1128"/>
  <c r="I133" i="1128"/>
  <c r="H133" i="1128"/>
  <c r="G133" i="1128"/>
  <c r="F133" i="1128"/>
  <c r="E133" i="1128"/>
  <c r="D133" i="1128"/>
  <c r="M132" i="1128"/>
  <c r="L132" i="1128"/>
  <c r="K132" i="1128"/>
  <c r="J132" i="1128"/>
  <c r="I132" i="1128"/>
  <c r="H132" i="1128"/>
  <c r="G132" i="1128"/>
  <c r="F132" i="1128"/>
  <c r="E132" i="1128"/>
  <c r="D132" i="1128"/>
  <c r="C135" i="1128"/>
  <c r="M131" i="1128"/>
  <c r="L131" i="1128"/>
  <c r="K131" i="1128"/>
  <c r="J131" i="1128"/>
  <c r="I131" i="1128"/>
  <c r="H131" i="1128"/>
  <c r="H135" i="1128" s="1"/>
  <c r="G131" i="1128"/>
  <c r="F131" i="1128"/>
  <c r="E131" i="1128"/>
  <c r="D131" i="1128"/>
  <c r="M126" i="1128"/>
  <c r="L126" i="1128"/>
  <c r="K126" i="1128"/>
  <c r="J126" i="1128"/>
  <c r="I126" i="1128"/>
  <c r="H126" i="1128"/>
  <c r="G126" i="1128"/>
  <c r="F126" i="1128"/>
  <c r="E126" i="1128"/>
  <c r="D126" i="1128"/>
  <c r="M125" i="1128"/>
  <c r="L125" i="1128"/>
  <c r="K125" i="1128"/>
  <c r="J125" i="1128"/>
  <c r="I125" i="1128"/>
  <c r="H125" i="1128"/>
  <c r="G125" i="1128"/>
  <c r="F125" i="1128"/>
  <c r="E125" i="1128"/>
  <c r="D125" i="1128"/>
  <c r="M124" i="1128"/>
  <c r="L124" i="1128"/>
  <c r="K124" i="1128"/>
  <c r="J124" i="1128"/>
  <c r="I124" i="1128"/>
  <c r="H124" i="1128"/>
  <c r="G124" i="1128"/>
  <c r="F124" i="1128"/>
  <c r="E124" i="1128"/>
  <c r="D124" i="1128"/>
  <c r="M123" i="1128"/>
  <c r="L123" i="1128"/>
  <c r="K123" i="1128"/>
  <c r="J123" i="1128"/>
  <c r="I123" i="1128"/>
  <c r="H123" i="1128"/>
  <c r="G123" i="1128"/>
  <c r="F123" i="1128"/>
  <c r="E123" i="1128"/>
  <c r="D123" i="1128"/>
  <c r="M122" i="1128"/>
  <c r="L122" i="1128"/>
  <c r="K122" i="1128"/>
  <c r="J122" i="1128"/>
  <c r="I122" i="1128"/>
  <c r="H122" i="1128"/>
  <c r="G122" i="1128"/>
  <c r="F122" i="1128"/>
  <c r="E122" i="1128"/>
  <c r="D122" i="1128"/>
  <c r="M121" i="1128"/>
  <c r="L121" i="1128"/>
  <c r="K121" i="1128"/>
  <c r="J121" i="1128"/>
  <c r="I121" i="1128"/>
  <c r="H121" i="1128"/>
  <c r="G121" i="1128"/>
  <c r="F121" i="1128"/>
  <c r="E121" i="1128"/>
  <c r="C128" i="1128"/>
  <c r="C137" i="1128" s="1"/>
  <c r="D118" i="1128"/>
  <c r="E118" i="1128" s="1"/>
  <c r="F118" i="1128" s="1"/>
  <c r="G118" i="1128" s="1"/>
  <c r="H118" i="1128" s="1"/>
  <c r="I118" i="1128" s="1"/>
  <c r="J118" i="1128" s="1"/>
  <c r="K118" i="1128" s="1"/>
  <c r="L118" i="1128" s="1"/>
  <c r="M118" i="1128" s="1"/>
  <c r="C118" i="1128"/>
  <c r="F116" i="1128"/>
  <c r="G116" i="1128" s="1"/>
  <c r="H116" i="1128" s="1"/>
  <c r="I116" i="1128" s="1"/>
  <c r="J116" i="1128" s="1"/>
  <c r="K116" i="1128" s="1"/>
  <c r="L116" i="1128" s="1"/>
  <c r="M116" i="1128" s="1"/>
  <c r="E116" i="1128"/>
  <c r="C116" i="1128"/>
  <c r="B116" i="1128"/>
  <c r="E115" i="1128"/>
  <c r="E117" i="1128" s="1"/>
  <c r="M90" i="1128"/>
  <c r="L90" i="1128"/>
  <c r="K90" i="1128"/>
  <c r="J90" i="1128"/>
  <c r="I90" i="1128"/>
  <c r="H90" i="1128"/>
  <c r="G90" i="1128"/>
  <c r="F90" i="1128"/>
  <c r="E90" i="1128"/>
  <c r="D90" i="1128"/>
  <c r="C90" i="1128"/>
  <c r="M83" i="1128"/>
  <c r="L83" i="1128"/>
  <c r="K83" i="1128"/>
  <c r="J83" i="1128"/>
  <c r="I83" i="1128"/>
  <c r="I92" i="1128" s="1"/>
  <c r="H83" i="1128"/>
  <c r="G83" i="1128"/>
  <c r="F83" i="1128"/>
  <c r="E83" i="1128"/>
  <c r="D83" i="1128"/>
  <c r="C83" i="1128"/>
  <c r="M70" i="1128"/>
  <c r="L70" i="1128"/>
  <c r="K70" i="1128"/>
  <c r="J70" i="1128"/>
  <c r="I70" i="1128"/>
  <c r="H70" i="1128"/>
  <c r="G70" i="1128"/>
  <c r="F70" i="1128"/>
  <c r="E70" i="1128"/>
  <c r="D70" i="1128"/>
  <c r="C70" i="1128"/>
  <c r="B66" i="1128"/>
  <c r="B65" i="1128"/>
  <c r="B64" i="1128"/>
  <c r="M60" i="1128"/>
  <c r="L60" i="1128"/>
  <c r="K60" i="1128"/>
  <c r="J60" i="1128"/>
  <c r="I60" i="1128"/>
  <c r="H60" i="1128"/>
  <c r="G60" i="1128"/>
  <c r="F60" i="1128"/>
  <c r="E60" i="1128"/>
  <c r="D60" i="1128"/>
  <c r="C60" i="1128"/>
  <c r="M49" i="1128"/>
  <c r="L49" i="1128"/>
  <c r="K49" i="1128"/>
  <c r="J49" i="1128"/>
  <c r="I49" i="1128"/>
  <c r="H49" i="1128"/>
  <c r="G49" i="1128"/>
  <c r="F49" i="1128"/>
  <c r="E49" i="1128"/>
  <c r="D49" i="1128"/>
  <c r="C49" i="1128"/>
  <c r="M43" i="1128"/>
  <c r="L43" i="1128"/>
  <c r="K43" i="1128"/>
  <c r="J43" i="1128"/>
  <c r="I43" i="1128"/>
  <c r="H43" i="1128"/>
  <c r="G43" i="1128"/>
  <c r="F43" i="1128"/>
  <c r="E43" i="1128"/>
  <c r="D43" i="1128"/>
  <c r="C43" i="1128"/>
  <c r="M25" i="1128"/>
  <c r="L25" i="1128"/>
  <c r="K25" i="1128"/>
  <c r="J25" i="1128"/>
  <c r="I25" i="1128"/>
  <c r="H25" i="1128"/>
  <c r="G25" i="1128"/>
  <c r="F25" i="1128"/>
  <c r="E25" i="1128"/>
  <c r="D25" i="1128"/>
  <c r="C25" i="1128"/>
  <c r="M16" i="1128"/>
  <c r="L16" i="1128"/>
  <c r="K16" i="1128"/>
  <c r="J16" i="1128"/>
  <c r="I16" i="1128"/>
  <c r="H16" i="1128"/>
  <c r="H27" i="1128" s="1"/>
  <c r="G16" i="1128"/>
  <c r="G27" i="1128" s="1"/>
  <c r="F16" i="1128"/>
  <c r="F27" i="1128" s="1"/>
  <c r="E16" i="1128"/>
  <c r="D16" i="1128"/>
  <c r="C16" i="1128"/>
  <c r="D6" i="1128"/>
  <c r="E6" i="1128" s="1"/>
  <c r="F6" i="1128" s="1"/>
  <c r="G6" i="1128" s="1"/>
  <c r="H6" i="1128" s="1"/>
  <c r="I6" i="1128" s="1"/>
  <c r="J6" i="1128" s="1"/>
  <c r="K6" i="1128" s="1"/>
  <c r="L6" i="1128" s="1"/>
  <c r="M6" i="1128" s="1"/>
  <c r="C6" i="1128"/>
  <c r="E4" i="1128"/>
  <c r="C4" i="1128"/>
  <c r="B4" i="1128"/>
  <c r="E3" i="1128"/>
  <c r="F3" i="1128" s="1"/>
  <c r="G3" i="1128" s="1"/>
  <c r="T254" i="1173"/>
  <c r="S254" i="1173"/>
  <c r="R254" i="1173"/>
  <c r="Q254" i="1173"/>
  <c r="P254" i="1173"/>
  <c r="O254" i="1173"/>
  <c r="N254" i="1173"/>
  <c r="M254" i="1173"/>
  <c r="L254" i="1173"/>
  <c r="K254" i="1173"/>
  <c r="J254" i="1173"/>
  <c r="I254" i="1173"/>
  <c r="T246" i="1173"/>
  <c r="S246" i="1173"/>
  <c r="R246" i="1173"/>
  <c r="Q246" i="1173"/>
  <c r="P246" i="1173"/>
  <c r="O246" i="1173"/>
  <c r="N246" i="1173"/>
  <c r="M246" i="1173"/>
  <c r="L246" i="1173"/>
  <c r="J246" i="1173"/>
  <c r="I246" i="1173"/>
  <c r="K246" i="1173" s="1"/>
  <c r="T244" i="1173"/>
  <c r="S244" i="1173"/>
  <c r="R244" i="1173"/>
  <c r="Q244" i="1173"/>
  <c r="P244" i="1173"/>
  <c r="O244" i="1173"/>
  <c r="N244" i="1173"/>
  <c r="M244" i="1173"/>
  <c r="L244" i="1173"/>
  <c r="J244" i="1173"/>
  <c r="I244" i="1173"/>
  <c r="H244" i="1173"/>
  <c r="T243" i="1173"/>
  <c r="S243" i="1173"/>
  <c r="R243" i="1173"/>
  <c r="Q243" i="1173"/>
  <c r="P243" i="1173"/>
  <c r="O243" i="1173"/>
  <c r="N243" i="1173"/>
  <c r="M243" i="1173"/>
  <c r="L243" i="1173"/>
  <c r="J243" i="1173"/>
  <c r="K243" i="1173" s="1"/>
  <c r="I243" i="1173"/>
  <c r="H243" i="1173"/>
  <c r="T242" i="1173"/>
  <c r="S242" i="1173"/>
  <c r="R242" i="1173"/>
  <c r="Q242" i="1173"/>
  <c r="P242" i="1173"/>
  <c r="O242" i="1173"/>
  <c r="O234" i="1173" s="1"/>
  <c r="N242" i="1173"/>
  <c r="M242" i="1173"/>
  <c r="M234" i="1173" s="1"/>
  <c r="L242" i="1173"/>
  <c r="J242" i="1173"/>
  <c r="I242" i="1173"/>
  <c r="H242" i="1173"/>
  <c r="T236" i="1173"/>
  <c r="S236" i="1173"/>
  <c r="R236" i="1173"/>
  <c r="Q236" i="1173"/>
  <c r="P236" i="1173"/>
  <c r="O236" i="1173"/>
  <c r="N236" i="1173"/>
  <c r="M236" i="1173"/>
  <c r="L236" i="1173"/>
  <c r="K236" i="1173"/>
  <c r="J236" i="1173"/>
  <c r="I236" i="1173"/>
  <c r="T235" i="1173"/>
  <c r="S235" i="1173"/>
  <c r="R235" i="1173"/>
  <c r="Q235" i="1173"/>
  <c r="P235" i="1173"/>
  <c r="O235" i="1173"/>
  <c r="N235" i="1173"/>
  <c r="M235" i="1173"/>
  <c r="L235" i="1173"/>
  <c r="J235" i="1173"/>
  <c r="K235" i="1173" s="1"/>
  <c r="I235" i="1173"/>
  <c r="N234" i="1173"/>
  <c r="L234" i="1173"/>
  <c r="T233" i="1173"/>
  <c r="S233" i="1173"/>
  <c r="R233" i="1173"/>
  <c r="Q233" i="1173"/>
  <c r="P233" i="1173"/>
  <c r="O233" i="1173"/>
  <c r="O238" i="1173" s="1"/>
  <c r="N233" i="1173"/>
  <c r="M233" i="1173"/>
  <c r="L233" i="1173"/>
  <c r="J233" i="1173"/>
  <c r="K233" i="1173" s="1"/>
  <c r="I233" i="1173"/>
  <c r="T232" i="1173"/>
  <c r="S232" i="1173"/>
  <c r="R232" i="1173"/>
  <c r="Q232" i="1173"/>
  <c r="P232" i="1173"/>
  <c r="O232" i="1173"/>
  <c r="N232" i="1173"/>
  <c r="M232" i="1173"/>
  <c r="M238" i="1173" s="1"/>
  <c r="L232" i="1173"/>
  <c r="K232" i="1173"/>
  <c r="J232" i="1173"/>
  <c r="I232" i="1173"/>
  <c r="P229" i="1173"/>
  <c r="T225" i="1173"/>
  <c r="S225" i="1173"/>
  <c r="R225" i="1173"/>
  <c r="Q225" i="1173"/>
  <c r="P225" i="1173"/>
  <c r="O225" i="1173"/>
  <c r="N225" i="1173"/>
  <c r="M225" i="1173"/>
  <c r="L225" i="1173"/>
  <c r="J225" i="1173"/>
  <c r="K225" i="1173" s="1"/>
  <c r="I225" i="1173"/>
  <c r="T224" i="1173"/>
  <c r="S224" i="1173"/>
  <c r="S227" i="1173" s="1"/>
  <c r="R224" i="1173"/>
  <c r="Q224" i="1173"/>
  <c r="P224" i="1173"/>
  <c r="O224" i="1173"/>
  <c r="N224" i="1173"/>
  <c r="M224" i="1173"/>
  <c r="L224" i="1173"/>
  <c r="K224" i="1173"/>
  <c r="J224" i="1173"/>
  <c r="I224" i="1173"/>
  <c r="T223" i="1173"/>
  <c r="S223" i="1173"/>
  <c r="R223" i="1173"/>
  <c r="Q223" i="1173"/>
  <c r="P223" i="1173"/>
  <c r="O223" i="1173"/>
  <c r="N223" i="1173"/>
  <c r="M223" i="1173"/>
  <c r="L223" i="1173"/>
  <c r="J223" i="1173"/>
  <c r="K223" i="1173" s="1"/>
  <c r="I223" i="1173"/>
  <c r="T222" i="1173"/>
  <c r="T227" i="1173" s="1"/>
  <c r="S222" i="1173"/>
  <c r="R222" i="1173"/>
  <c r="Q222" i="1173"/>
  <c r="Q227" i="1173" s="1"/>
  <c r="P222" i="1173"/>
  <c r="P227" i="1173" s="1"/>
  <c r="O222" i="1173"/>
  <c r="N222" i="1173"/>
  <c r="N227" i="1173" s="1"/>
  <c r="M222" i="1173"/>
  <c r="M227" i="1173" s="1"/>
  <c r="L222" i="1173"/>
  <c r="L227" i="1173" s="1"/>
  <c r="K222" i="1173"/>
  <c r="J222" i="1173"/>
  <c r="I222" i="1173"/>
  <c r="I227" i="1173" s="1"/>
  <c r="P219" i="1173"/>
  <c r="O219" i="1173"/>
  <c r="T217" i="1173"/>
  <c r="S217" i="1173"/>
  <c r="R217" i="1173"/>
  <c r="Q217" i="1173"/>
  <c r="P217" i="1173"/>
  <c r="O217" i="1173"/>
  <c r="N217" i="1173"/>
  <c r="M217" i="1173"/>
  <c r="L217" i="1173"/>
  <c r="K217" i="1173"/>
  <c r="J217" i="1173"/>
  <c r="I217" i="1173"/>
  <c r="T216" i="1173"/>
  <c r="S216" i="1173"/>
  <c r="R216" i="1173"/>
  <c r="Q216" i="1173"/>
  <c r="P216" i="1173"/>
  <c r="O216" i="1173"/>
  <c r="N216" i="1173"/>
  <c r="M216" i="1173"/>
  <c r="L216" i="1173"/>
  <c r="J216" i="1173"/>
  <c r="K216" i="1173" s="1"/>
  <c r="I216" i="1173"/>
  <c r="T215" i="1173"/>
  <c r="S215" i="1173"/>
  <c r="R215" i="1173"/>
  <c r="Q215" i="1173"/>
  <c r="P215" i="1173"/>
  <c r="O215" i="1173"/>
  <c r="N215" i="1173"/>
  <c r="M215" i="1173"/>
  <c r="L215" i="1173"/>
  <c r="K215" i="1173"/>
  <c r="J215" i="1173"/>
  <c r="I215" i="1173"/>
  <c r="T214" i="1173"/>
  <c r="S214" i="1173"/>
  <c r="R214" i="1173"/>
  <c r="Q214" i="1173"/>
  <c r="P214" i="1173"/>
  <c r="O214" i="1173"/>
  <c r="N214" i="1173"/>
  <c r="M214" i="1173"/>
  <c r="L214" i="1173"/>
  <c r="J214" i="1173"/>
  <c r="I214" i="1173"/>
  <c r="T213" i="1173"/>
  <c r="S213" i="1173"/>
  <c r="R213" i="1173"/>
  <c r="Q213" i="1173"/>
  <c r="P213" i="1173"/>
  <c r="O213" i="1173"/>
  <c r="N213" i="1173"/>
  <c r="M213" i="1173"/>
  <c r="L213" i="1173"/>
  <c r="K213" i="1173"/>
  <c r="J213" i="1173"/>
  <c r="I213" i="1173"/>
  <c r="T212" i="1173"/>
  <c r="S212" i="1173"/>
  <c r="R212" i="1173"/>
  <c r="R219" i="1173" s="1"/>
  <c r="Q212" i="1173"/>
  <c r="Q219" i="1173" s="1"/>
  <c r="Q229" i="1173" s="1"/>
  <c r="P212" i="1173"/>
  <c r="O212" i="1173"/>
  <c r="N212" i="1173"/>
  <c r="M212" i="1173"/>
  <c r="L212" i="1173"/>
  <c r="J212" i="1173"/>
  <c r="J219" i="1173" s="1"/>
  <c r="I212" i="1173"/>
  <c r="I219" i="1173" s="1"/>
  <c r="I229" i="1173" s="1"/>
  <c r="T211" i="1173"/>
  <c r="T219" i="1173" s="1"/>
  <c r="S211" i="1173"/>
  <c r="R211" i="1173"/>
  <c r="Q211" i="1173"/>
  <c r="P211" i="1173"/>
  <c r="O211" i="1173"/>
  <c r="N211" i="1173"/>
  <c r="M211" i="1173"/>
  <c r="L211" i="1173"/>
  <c r="L219" i="1173" s="1"/>
  <c r="K211" i="1173"/>
  <c r="J211" i="1173"/>
  <c r="I211" i="1173"/>
  <c r="L208" i="1173"/>
  <c r="M208" i="1173" s="1"/>
  <c r="N208" i="1173" s="1"/>
  <c r="O208" i="1173" s="1"/>
  <c r="P208" i="1173" s="1"/>
  <c r="Q208" i="1173" s="1"/>
  <c r="R208" i="1173" s="1"/>
  <c r="S208" i="1173" s="1"/>
  <c r="T208" i="1173" s="1"/>
  <c r="J208" i="1173"/>
  <c r="I208" i="1173"/>
  <c r="I207" i="1173"/>
  <c r="L206" i="1173"/>
  <c r="M206" i="1173" s="1"/>
  <c r="I206" i="1173"/>
  <c r="H206" i="1173"/>
  <c r="L205" i="1173"/>
  <c r="M205" i="1173" s="1"/>
  <c r="N205" i="1173" s="1"/>
  <c r="S182" i="1173"/>
  <c r="R182" i="1173"/>
  <c r="Q182" i="1173"/>
  <c r="P182" i="1173"/>
  <c r="I182" i="1173"/>
  <c r="T180" i="1173"/>
  <c r="S180" i="1173"/>
  <c r="R180" i="1173"/>
  <c r="Q180" i="1173"/>
  <c r="P180" i="1173"/>
  <c r="O180" i="1173"/>
  <c r="N180" i="1173"/>
  <c r="M180" i="1173"/>
  <c r="M182" i="1173" s="1"/>
  <c r="L180" i="1173"/>
  <c r="J180" i="1173"/>
  <c r="J182" i="1173" s="1"/>
  <c r="I180" i="1173"/>
  <c r="T172" i="1173"/>
  <c r="T182" i="1173" s="1"/>
  <c r="S172" i="1173"/>
  <c r="R172" i="1173"/>
  <c r="Q172" i="1173"/>
  <c r="P172" i="1173"/>
  <c r="O172" i="1173"/>
  <c r="O182" i="1173" s="1"/>
  <c r="N172" i="1173"/>
  <c r="N182" i="1173" s="1"/>
  <c r="M172" i="1173"/>
  <c r="L172" i="1173"/>
  <c r="L182" i="1173" s="1"/>
  <c r="J172" i="1173"/>
  <c r="I172" i="1173"/>
  <c r="T158" i="1173"/>
  <c r="S158" i="1173"/>
  <c r="R158" i="1173"/>
  <c r="Q158" i="1173"/>
  <c r="P158" i="1173"/>
  <c r="O158" i="1173"/>
  <c r="N158" i="1173"/>
  <c r="M158" i="1173"/>
  <c r="L158" i="1173"/>
  <c r="J158" i="1173"/>
  <c r="I158" i="1173"/>
  <c r="H154" i="1173"/>
  <c r="H153" i="1173"/>
  <c r="H152" i="1173"/>
  <c r="T148" i="1173"/>
  <c r="S148" i="1173"/>
  <c r="R148" i="1173"/>
  <c r="Q148" i="1173"/>
  <c r="P148" i="1173"/>
  <c r="O148" i="1173"/>
  <c r="N148" i="1173"/>
  <c r="M148" i="1173"/>
  <c r="L148" i="1173"/>
  <c r="J148" i="1173"/>
  <c r="I148" i="1173"/>
  <c r="T137" i="1173"/>
  <c r="S137" i="1173"/>
  <c r="R137" i="1173"/>
  <c r="Q137" i="1173"/>
  <c r="P137" i="1173"/>
  <c r="O137" i="1173"/>
  <c r="N137" i="1173"/>
  <c r="M137" i="1173"/>
  <c r="L137" i="1173"/>
  <c r="J137" i="1173"/>
  <c r="I137" i="1173"/>
  <c r="T131" i="1173"/>
  <c r="S131" i="1173"/>
  <c r="R131" i="1173"/>
  <c r="Q131" i="1173"/>
  <c r="P131" i="1173"/>
  <c r="O131" i="1173"/>
  <c r="N131" i="1173"/>
  <c r="M131" i="1173"/>
  <c r="L131" i="1173"/>
  <c r="J131" i="1173"/>
  <c r="I131" i="1173"/>
  <c r="S117" i="1173"/>
  <c r="R117" i="1173"/>
  <c r="Q117" i="1173"/>
  <c r="I117" i="1173"/>
  <c r="T115" i="1173"/>
  <c r="S115" i="1173"/>
  <c r="R115" i="1173"/>
  <c r="Q115" i="1173"/>
  <c r="P115" i="1173"/>
  <c r="O115" i="1173"/>
  <c r="N115" i="1173"/>
  <c r="M115" i="1173"/>
  <c r="M117" i="1173" s="1"/>
  <c r="L115" i="1173"/>
  <c r="J115" i="1173"/>
  <c r="J117" i="1173" s="1"/>
  <c r="I115" i="1173"/>
  <c r="T107" i="1173"/>
  <c r="S107" i="1173"/>
  <c r="R107" i="1173"/>
  <c r="Q107" i="1173"/>
  <c r="P107" i="1173"/>
  <c r="P117" i="1173" s="1"/>
  <c r="O107" i="1173"/>
  <c r="O117" i="1173" s="1"/>
  <c r="N107" i="1173"/>
  <c r="N117" i="1173" s="1"/>
  <c r="M107" i="1173"/>
  <c r="L107" i="1173"/>
  <c r="J107" i="1173"/>
  <c r="I107" i="1173"/>
  <c r="L96" i="1173"/>
  <c r="M96" i="1173" s="1"/>
  <c r="N96" i="1173" s="1"/>
  <c r="O96" i="1173" s="1"/>
  <c r="P96" i="1173" s="1"/>
  <c r="Q96" i="1173" s="1"/>
  <c r="R96" i="1173" s="1"/>
  <c r="S96" i="1173" s="1"/>
  <c r="T96" i="1173" s="1"/>
  <c r="J96" i="1173"/>
  <c r="I96" i="1173"/>
  <c r="M95" i="1173"/>
  <c r="L95" i="1173"/>
  <c r="L94" i="1173"/>
  <c r="M94" i="1173" s="1"/>
  <c r="N94" i="1173" s="1"/>
  <c r="I94" i="1173"/>
  <c r="H94" i="1173"/>
  <c r="I95" i="1173" s="1"/>
  <c r="Q93" i="1173"/>
  <c r="L93" i="1173"/>
  <c r="M93" i="1173" s="1"/>
  <c r="N93" i="1173" s="1"/>
  <c r="O93" i="1173" s="1"/>
  <c r="P93" i="1173" s="1"/>
  <c r="Q258" i="1127"/>
  <c r="L258" i="1127"/>
  <c r="I258" i="1127"/>
  <c r="T256" i="1127"/>
  <c r="S256" i="1127"/>
  <c r="R256" i="1127"/>
  <c r="Q256" i="1127"/>
  <c r="P256" i="1127"/>
  <c r="O256" i="1127"/>
  <c r="N256" i="1127"/>
  <c r="M256" i="1127"/>
  <c r="L256" i="1127"/>
  <c r="J256" i="1127"/>
  <c r="K256" i="1127" s="1"/>
  <c r="I256" i="1127"/>
  <c r="T255" i="1127"/>
  <c r="T258" i="1127" s="1"/>
  <c r="S255" i="1127"/>
  <c r="S258" i="1127" s="1"/>
  <c r="R255" i="1127"/>
  <c r="R258" i="1127" s="1"/>
  <c r="Q255" i="1127"/>
  <c r="P255" i="1127"/>
  <c r="O255" i="1127"/>
  <c r="N255" i="1127"/>
  <c r="N258" i="1127" s="1"/>
  <c r="M255" i="1127"/>
  <c r="M258" i="1127" s="1"/>
  <c r="L255" i="1127"/>
  <c r="J255" i="1127"/>
  <c r="K255" i="1127" s="1"/>
  <c r="I255" i="1127"/>
  <c r="T252" i="1127"/>
  <c r="S252" i="1127"/>
  <c r="R252" i="1127"/>
  <c r="Q252" i="1127"/>
  <c r="P252" i="1127"/>
  <c r="O252" i="1127"/>
  <c r="N252" i="1127"/>
  <c r="M252" i="1127"/>
  <c r="L252" i="1127"/>
  <c r="J252" i="1127"/>
  <c r="K252" i="1127" s="1"/>
  <c r="I252" i="1127"/>
  <c r="T244" i="1127"/>
  <c r="S244" i="1127"/>
  <c r="R244" i="1127"/>
  <c r="Q244" i="1127"/>
  <c r="P244" i="1127"/>
  <c r="O244" i="1127"/>
  <c r="N244" i="1127"/>
  <c r="M244" i="1127"/>
  <c r="L244" i="1127"/>
  <c r="J244" i="1127"/>
  <c r="K244" i="1127" s="1"/>
  <c r="I244" i="1127"/>
  <c r="T242" i="1127"/>
  <c r="S242" i="1127"/>
  <c r="R242" i="1127"/>
  <c r="Q242" i="1127"/>
  <c r="P242" i="1127"/>
  <c r="O242" i="1127"/>
  <c r="N242" i="1127"/>
  <c r="M242" i="1127"/>
  <c r="L242" i="1127"/>
  <c r="J242" i="1127"/>
  <c r="K242" i="1127" s="1"/>
  <c r="I242" i="1127"/>
  <c r="H242" i="1127"/>
  <c r="T241" i="1127"/>
  <c r="S241" i="1127"/>
  <c r="R241" i="1127"/>
  <c r="Q241" i="1127"/>
  <c r="P241" i="1127"/>
  <c r="O241" i="1127"/>
  <c r="N241" i="1127"/>
  <c r="M241" i="1127"/>
  <c r="M232" i="1127" s="1"/>
  <c r="L241" i="1127"/>
  <c r="J241" i="1127"/>
  <c r="K241" i="1127" s="1"/>
  <c r="I241" i="1127"/>
  <c r="H241" i="1127"/>
  <c r="T240" i="1127"/>
  <c r="S240" i="1127"/>
  <c r="R240" i="1127"/>
  <c r="Q240" i="1127"/>
  <c r="P240" i="1127"/>
  <c r="O240" i="1127"/>
  <c r="N240" i="1127"/>
  <c r="M240" i="1127"/>
  <c r="L240" i="1127"/>
  <c r="J240" i="1127"/>
  <c r="I240" i="1127"/>
  <c r="I232" i="1127" s="1"/>
  <c r="H240" i="1127"/>
  <c r="T234" i="1127"/>
  <c r="S234" i="1127"/>
  <c r="R234" i="1127"/>
  <c r="Q234" i="1127"/>
  <c r="P234" i="1127"/>
  <c r="O234" i="1127"/>
  <c r="N234" i="1127"/>
  <c r="M234" i="1127"/>
  <c r="L234" i="1127"/>
  <c r="J234" i="1127"/>
  <c r="K234" i="1127" s="1"/>
  <c r="I234" i="1127"/>
  <c r="T233" i="1127"/>
  <c r="S233" i="1127"/>
  <c r="R233" i="1127"/>
  <c r="Q233" i="1127"/>
  <c r="P233" i="1127"/>
  <c r="O233" i="1127"/>
  <c r="N233" i="1127"/>
  <c r="M233" i="1127"/>
  <c r="L233" i="1127"/>
  <c r="J233" i="1127"/>
  <c r="I233" i="1127"/>
  <c r="S232" i="1127"/>
  <c r="P232" i="1127"/>
  <c r="T231" i="1127"/>
  <c r="S231" i="1127"/>
  <c r="R231" i="1127"/>
  <c r="Q231" i="1127"/>
  <c r="P231" i="1127"/>
  <c r="O231" i="1127"/>
  <c r="N231" i="1127"/>
  <c r="M231" i="1127"/>
  <c r="L231" i="1127"/>
  <c r="J231" i="1127"/>
  <c r="I231" i="1127"/>
  <c r="T230" i="1127"/>
  <c r="S230" i="1127"/>
  <c r="R230" i="1127"/>
  <c r="Q230" i="1127"/>
  <c r="P230" i="1127"/>
  <c r="O230" i="1127"/>
  <c r="N230" i="1127"/>
  <c r="M230" i="1127"/>
  <c r="M236" i="1127" s="1"/>
  <c r="L230" i="1127"/>
  <c r="J230" i="1127"/>
  <c r="I230" i="1127"/>
  <c r="Q225" i="1127"/>
  <c r="O225" i="1127"/>
  <c r="L225" i="1127"/>
  <c r="J225" i="1127"/>
  <c r="T223" i="1127"/>
  <c r="S223" i="1127"/>
  <c r="R223" i="1127"/>
  <c r="Q223" i="1127"/>
  <c r="P223" i="1127"/>
  <c r="O223" i="1127"/>
  <c r="N223" i="1127"/>
  <c r="M223" i="1127"/>
  <c r="L223" i="1127"/>
  <c r="K223" i="1127"/>
  <c r="J223" i="1127"/>
  <c r="I223" i="1127"/>
  <c r="T222" i="1127"/>
  <c r="T225" i="1127" s="1"/>
  <c r="S222" i="1127"/>
  <c r="R222" i="1127"/>
  <c r="R225" i="1127" s="1"/>
  <c r="Q222" i="1127"/>
  <c r="P222" i="1127"/>
  <c r="O222" i="1127"/>
  <c r="N222" i="1127"/>
  <c r="M222" i="1127"/>
  <c r="L222" i="1127"/>
  <c r="J222" i="1127"/>
  <c r="I222" i="1127"/>
  <c r="I225" i="1127" s="1"/>
  <c r="T221" i="1127"/>
  <c r="S221" i="1127"/>
  <c r="S225" i="1127" s="1"/>
  <c r="R221" i="1127"/>
  <c r="Q221" i="1127"/>
  <c r="P221" i="1127"/>
  <c r="P225" i="1127" s="1"/>
  <c r="O221" i="1127"/>
  <c r="N221" i="1127"/>
  <c r="M221" i="1127"/>
  <c r="M225" i="1127" s="1"/>
  <c r="L221" i="1127"/>
  <c r="K221" i="1127"/>
  <c r="J221" i="1127"/>
  <c r="I221" i="1127"/>
  <c r="P218" i="1127"/>
  <c r="T216" i="1127"/>
  <c r="S216" i="1127"/>
  <c r="R216" i="1127"/>
  <c r="Q216" i="1127"/>
  <c r="P216" i="1127"/>
  <c r="O216" i="1127"/>
  <c r="N216" i="1127"/>
  <c r="M216" i="1127"/>
  <c r="L216" i="1127"/>
  <c r="J216" i="1127"/>
  <c r="I216" i="1127"/>
  <c r="K216" i="1127" s="1"/>
  <c r="T215" i="1127"/>
  <c r="S215" i="1127"/>
  <c r="R215" i="1127"/>
  <c r="Q215" i="1127"/>
  <c r="P215" i="1127"/>
  <c r="O215" i="1127"/>
  <c r="N215" i="1127"/>
  <c r="M215" i="1127"/>
  <c r="L215" i="1127"/>
  <c r="J215" i="1127"/>
  <c r="K215" i="1127" s="1"/>
  <c r="I215" i="1127"/>
  <c r="T214" i="1127"/>
  <c r="S214" i="1127"/>
  <c r="R214" i="1127"/>
  <c r="Q214" i="1127"/>
  <c r="Q218" i="1127" s="1"/>
  <c r="Q227" i="1127" s="1"/>
  <c r="P214" i="1127"/>
  <c r="O214" i="1127"/>
  <c r="N214" i="1127"/>
  <c r="M214" i="1127"/>
  <c r="L214" i="1127"/>
  <c r="K214" i="1127"/>
  <c r="J214" i="1127"/>
  <c r="I214" i="1127"/>
  <c r="T213" i="1127"/>
  <c r="T218" i="1127" s="1"/>
  <c r="S213" i="1127"/>
  <c r="R213" i="1127"/>
  <c r="R218" i="1127" s="1"/>
  <c r="R227" i="1127" s="1"/>
  <c r="Q213" i="1127"/>
  <c r="P213" i="1127"/>
  <c r="O213" i="1127"/>
  <c r="N213" i="1127"/>
  <c r="M213" i="1127"/>
  <c r="L213" i="1127"/>
  <c r="J213" i="1127"/>
  <c r="I213" i="1127"/>
  <c r="T212" i="1127"/>
  <c r="S212" i="1127"/>
  <c r="R212" i="1127"/>
  <c r="Q212" i="1127"/>
  <c r="P212" i="1127"/>
  <c r="O212" i="1127"/>
  <c r="N212" i="1127"/>
  <c r="M212" i="1127"/>
  <c r="L212" i="1127"/>
  <c r="J212" i="1127"/>
  <c r="I212" i="1127"/>
  <c r="I218" i="1127" s="1"/>
  <c r="T211" i="1127"/>
  <c r="S211" i="1127"/>
  <c r="S218" i="1127" s="1"/>
  <c r="S227" i="1127" s="1"/>
  <c r="R211" i="1127"/>
  <c r="Q211" i="1127"/>
  <c r="P211" i="1127"/>
  <c r="O211" i="1127"/>
  <c r="O218" i="1127" s="1"/>
  <c r="O227" i="1127" s="1"/>
  <c r="N211" i="1127"/>
  <c r="N218" i="1127" s="1"/>
  <c r="M211" i="1127"/>
  <c r="L211" i="1127"/>
  <c r="L218" i="1127" s="1"/>
  <c r="L227" i="1127" s="1"/>
  <c r="J211" i="1127"/>
  <c r="K211" i="1127" s="1"/>
  <c r="I211" i="1127"/>
  <c r="L208" i="1127"/>
  <c r="M208" i="1127" s="1"/>
  <c r="N208" i="1127" s="1"/>
  <c r="O208" i="1127" s="1"/>
  <c r="P208" i="1127" s="1"/>
  <c r="Q208" i="1127" s="1"/>
  <c r="R208" i="1127" s="1"/>
  <c r="S208" i="1127" s="1"/>
  <c r="T208" i="1127" s="1"/>
  <c r="J208" i="1127"/>
  <c r="I208" i="1127"/>
  <c r="M206" i="1127"/>
  <c r="N206" i="1127" s="1"/>
  <c r="O206" i="1127" s="1"/>
  <c r="P206" i="1127" s="1"/>
  <c r="Q206" i="1127" s="1"/>
  <c r="R206" i="1127" s="1"/>
  <c r="S206" i="1127" s="1"/>
  <c r="T206" i="1127" s="1"/>
  <c r="L206" i="1127"/>
  <c r="I206" i="1127"/>
  <c r="I207" i="1127" s="1"/>
  <c r="H206" i="1127"/>
  <c r="L205" i="1127"/>
  <c r="L207" i="1127" s="1"/>
  <c r="Q182" i="1127"/>
  <c r="O182" i="1127"/>
  <c r="M182" i="1127"/>
  <c r="T180" i="1127"/>
  <c r="S180" i="1127"/>
  <c r="R180" i="1127"/>
  <c r="R182" i="1127" s="1"/>
  <c r="Q180" i="1127"/>
  <c r="P180" i="1127"/>
  <c r="O180" i="1127"/>
  <c r="N180" i="1127"/>
  <c r="M180" i="1127"/>
  <c r="L180" i="1127"/>
  <c r="J180" i="1127"/>
  <c r="I180" i="1127"/>
  <c r="I182" i="1127" s="1"/>
  <c r="T173" i="1127"/>
  <c r="T182" i="1127" s="1"/>
  <c r="S173" i="1127"/>
  <c r="S182" i="1127" s="1"/>
  <c r="R173" i="1127"/>
  <c r="Q173" i="1127"/>
  <c r="P173" i="1127"/>
  <c r="O173" i="1127"/>
  <c r="N173" i="1127"/>
  <c r="N182" i="1127" s="1"/>
  <c r="M173" i="1127"/>
  <c r="L173" i="1127"/>
  <c r="L182" i="1127" s="1"/>
  <c r="J173" i="1127"/>
  <c r="J182" i="1127" s="1"/>
  <c r="I173" i="1127"/>
  <c r="T160" i="1127"/>
  <c r="S160" i="1127"/>
  <c r="R160" i="1127"/>
  <c r="Q160" i="1127"/>
  <c r="P160" i="1127"/>
  <c r="O160" i="1127"/>
  <c r="N160" i="1127"/>
  <c r="M160" i="1127"/>
  <c r="L160" i="1127"/>
  <c r="J160" i="1127"/>
  <c r="I160" i="1127"/>
  <c r="H156" i="1127"/>
  <c r="H155" i="1127"/>
  <c r="H154" i="1127"/>
  <c r="T150" i="1127"/>
  <c r="S150" i="1127"/>
  <c r="R150" i="1127"/>
  <c r="Q150" i="1127"/>
  <c r="P150" i="1127"/>
  <c r="O150" i="1127"/>
  <c r="N150" i="1127"/>
  <c r="M150" i="1127"/>
  <c r="L150" i="1127"/>
  <c r="J150" i="1127"/>
  <c r="I150" i="1127"/>
  <c r="T139" i="1127"/>
  <c r="S139" i="1127"/>
  <c r="R139" i="1127"/>
  <c r="Q139" i="1127"/>
  <c r="P139" i="1127"/>
  <c r="O139" i="1127"/>
  <c r="N139" i="1127"/>
  <c r="M139" i="1127"/>
  <c r="L139" i="1127"/>
  <c r="J139" i="1127"/>
  <c r="I139" i="1127"/>
  <c r="T133" i="1127"/>
  <c r="S133" i="1127"/>
  <c r="R133" i="1127"/>
  <c r="Q133" i="1127"/>
  <c r="P133" i="1127"/>
  <c r="O133" i="1127"/>
  <c r="N133" i="1127"/>
  <c r="M133" i="1127"/>
  <c r="L133" i="1127"/>
  <c r="J133" i="1127"/>
  <c r="I133" i="1127"/>
  <c r="O117" i="1127"/>
  <c r="M117" i="1127"/>
  <c r="T115" i="1127"/>
  <c r="S115" i="1127"/>
  <c r="R115" i="1127"/>
  <c r="Q115" i="1127"/>
  <c r="P115" i="1127"/>
  <c r="P117" i="1127" s="1"/>
  <c r="O115" i="1127"/>
  <c r="N115" i="1127"/>
  <c r="M115" i="1127"/>
  <c r="L115" i="1127"/>
  <c r="J115" i="1127"/>
  <c r="I115" i="1127"/>
  <c r="T106" i="1127"/>
  <c r="T117" i="1127" s="1"/>
  <c r="S106" i="1127"/>
  <c r="S117" i="1127" s="1"/>
  <c r="R106" i="1127"/>
  <c r="R117" i="1127" s="1"/>
  <c r="Q106" i="1127"/>
  <c r="Q117" i="1127" s="1"/>
  <c r="P106" i="1127"/>
  <c r="O106" i="1127"/>
  <c r="N106" i="1127"/>
  <c r="N117" i="1127" s="1"/>
  <c r="M106" i="1127"/>
  <c r="L106" i="1127"/>
  <c r="L117" i="1127" s="1"/>
  <c r="J106" i="1127"/>
  <c r="J117" i="1127" s="1"/>
  <c r="I106" i="1127"/>
  <c r="I117" i="1127" s="1"/>
  <c r="L96" i="1127"/>
  <c r="M96" i="1127" s="1"/>
  <c r="N96" i="1127" s="1"/>
  <c r="O96" i="1127" s="1"/>
  <c r="P96" i="1127" s="1"/>
  <c r="Q96" i="1127" s="1"/>
  <c r="R96" i="1127" s="1"/>
  <c r="S96" i="1127" s="1"/>
  <c r="T96" i="1127" s="1"/>
  <c r="J96" i="1127"/>
  <c r="I96" i="1127"/>
  <c r="L95" i="1127"/>
  <c r="L94" i="1127"/>
  <c r="M94" i="1127" s="1"/>
  <c r="N94" i="1127" s="1"/>
  <c r="O94" i="1127" s="1"/>
  <c r="P94" i="1127" s="1"/>
  <c r="Q94" i="1127" s="1"/>
  <c r="R94" i="1127" s="1"/>
  <c r="S94" i="1127" s="1"/>
  <c r="T94" i="1127" s="1"/>
  <c r="I94" i="1127"/>
  <c r="I95" i="1127" s="1"/>
  <c r="H94" i="1127"/>
  <c r="L93" i="1127"/>
  <c r="M93" i="1127" s="1"/>
  <c r="H137" i="1130" l="1"/>
  <c r="D144" i="1130"/>
  <c r="N92" i="1130"/>
  <c r="F27" i="1130"/>
  <c r="N27" i="1130"/>
  <c r="H92" i="1130"/>
  <c r="M129" i="1130"/>
  <c r="N129" i="1130"/>
  <c r="N139" i="1130" s="1"/>
  <c r="I27" i="1130"/>
  <c r="J129" i="1130"/>
  <c r="L129" i="1130"/>
  <c r="D137" i="1130"/>
  <c r="L144" i="1130"/>
  <c r="L148" i="1130" s="1"/>
  <c r="C5" i="1130"/>
  <c r="L92" i="1130"/>
  <c r="D129" i="1130"/>
  <c r="D139" i="1130" s="1"/>
  <c r="F137" i="1130"/>
  <c r="N137" i="1130"/>
  <c r="J144" i="1130"/>
  <c r="I144" i="1130"/>
  <c r="E152" i="1130"/>
  <c r="M144" i="1130"/>
  <c r="M148" i="1130" s="1"/>
  <c r="H129" i="1130"/>
  <c r="I137" i="1130"/>
  <c r="D148" i="1130"/>
  <c r="D155" i="1130" s="1"/>
  <c r="D158" i="1130" s="1"/>
  <c r="E164" i="1130"/>
  <c r="J137" i="1130"/>
  <c r="J139" i="1130" s="1"/>
  <c r="G129" i="1130"/>
  <c r="G139" i="1130" s="1"/>
  <c r="K137" i="1130"/>
  <c r="F129" i="1130"/>
  <c r="F139" i="1130" s="1"/>
  <c r="K129" i="1130"/>
  <c r="D27" i="1130"/>
  <c r="M27" i="1130"/>
  <c r="J92" i="1130"/>
  <c r="G92" i="1130"/>
  <c r="E132" i="1130"/>
  <c r="L137" i="1130"/>
  <c r="L128" i="1128"/>
  <c r="E135" i="1128"/>
  <c r="M135" i="1128"/>
  <c r="K27" i="1128"/>
  <c r="E5" i="1128"/>
  <c r="I168" i="1128"/>
  <c r="D92" i="1128"/>
  <c r="D27" i="1128"/>
  <c r="L27" i="1128"/>
  <c r="I27" i="1128"/>
  <c r="L92" i="1128"/>
  <c r="D135" i="1128"/>
  <c r="L135" i="1128"/>
  <c r="L137" i="1128" s="1"/>
  <c r="L142" i="1128"/>
  <c r="L146" i="1128" s="1"/>
  <c r="G92" i="1128"/>
  <c r="M128" i="1128"/>
  <c r="M137" i="1128" s="1"/>
  <c r="G168" i="1128"/>
  <c r="K135" i="1128"/>
  <c r="J27" i="1128"/>
  <c r="H92" i="1128"/>
  <c r="F135" i="1128"/>
  <c r="C5" i="1128"/>
  <c r="E334" i="1176"/>
  <c r="C139" i="1164"/>
  <c r="C139" i="1148"/>
  <c r="C139" i="1146"/>
  <c r="E128" i="1128"/>
  <c r="E137" i="1128" s="1"/>
  <c r="I135" i="1128"/>
  <c r="G142" i="1128"/>
  <c r="G146" i="1128" s="1"/>
  <c r="C92" i="1128"/>
  <c r="K92" i="1128"/>
  <c r="H128" i="1128"/>
  <c r="H137" i="1128" s="1"/>
  <c r="D128" i="1128"/>
  <c r="K168" i="1128"/>
  <c r="J92" i="1128"/>
  <c r="F115" i="1128"/>
  <c r="F117" i="1128" s="1"/>
  <c r="J128" i="1128"/>
  <c r="C27" i="1128"/>
  <c r="J135" i="1128"/>
  <c r="I142" i="1128"/>
  <c r="I146" i="1128" s="1"/>
  <c r="C168" i="1128"/>
  <c r="F92" i="1128"/>
  <c r="C117" i="1128"/>
  <c r="K128" i="1128"/>
  <c r="K137" i="1128" s="1"/>
  <c r="F142" i="1128"/>
  <c r="F146" i="1128" s="1"/>
  <c r="K142" i="1128"/>
  <c r="K146" i="1128" s="1"/>
  <c r="M168" i="1128"/>
  <c r="I227" i="1127"/>
  <c r="I116" i="1130"/>
  <c r="J116" i="1130" s="1"/>
  <c r="K116" i="1130" s="1"/>
  <c r="L116" i="1130" s="1"/>
  <c r="M116" i="1130" s="1"/>
  <c r="N116" i="1130" s="1"/>
  <c r="H117" i="1130"/>
  <c r="P238" i="1173"/>
  <c r="N206" i="1173"/>
  <c r="O206" i="1173" s="1"/>
  <c r="P206" i="1173" s="1"/>
  <c r="Q206" i="1173" s="1"/>
  <c r="R206" i="1173" s="1"/>
  <c r="S206" i="1173" s="1"/>
  <c r="T206" i="1173" s="1"/>
  <c r="M207" i="1173"/>
  <c r="M95" i="1127"/>
  <c r="N93" i="1127"/>
  <c r="T227" i="1127"/>
  <c r="T236" i="1127"/>
  <c r="O94" i="1173"/>
  <c r="N95" i="1173"/>
  <c r="N155" i="1134"/>
  <c r="K219" i="1173"/>
  <c r="J229" i="1173"/>
  <c r="O236" i="1127"/>
  <c r="P227" i="1127"/>
  <c r="T229" i="1173"/>
  <c r="E129" i="1132"/>
  <c r="D139" i="1132"/>
  <c r="F155" i="1134"/>
  <c r="L232" i="1127"/>
  <c r="L236" i="1127" s="1"/>
  <c r="J234" i="1173"/>
  <c r="Q234" i="1173"/>
  <c r="H3" i="1132"/>
  <c r="G5" i="1132"/>
  <c r="O232" i="1127"/>
  <c r="N232" i="1127"/>
  <c r="N236" i="1127" s="1"/>
  <c r="P258" i="1127"/>
  <c r="E27" i="1128"/>
  <c r="M27" i="1128"/>
  <c r="E92" i="1128"/>
  <c r="M92" i="1128"/>
  <c r="F128" i="1128"/>
  <c r="H142" i="1128"/>
  <c r="H146" i="1128" s="1"/>
  <c r="J3" i="1130"/>
  <c r="J139" i="1132"/>
  <c r="N148" i="1132"/>
  <c r="D144" i="1132"/>
  <c r="I144" i="1132"/>
  <c r="I5" i="1134"/>
  <c r="C129" i="1134"/>
  <c r="C139" i="1134" s="1"/>
  <c r="F117" i="1144"/>
  <c r="G115" i="1144"/>
  <c r="K225" i="1127"/>
  <c r="J117" i="1130"/>
  <c r="K144" i="1130"/>
  <c r="K148" i="1130" s="1"/>
  <c r="T232" i="1127"/>
  <c r="G129" i="1132"/>
  <c r="G139" i="1132" s="1"/>
  <c r="M205" i="1127"/>
  <c r="K213" i="1127"/>
  <c r="K230" i="1127"/>
  <c r="S236" i="1127"/>
  <c r="S243" i="1127" s="1"/>
  <c r="S246" i="1127" s="1"/>
  <c r="J258" i="1127"/>
  <c r="K258" i="1127" s="1"/>
  <c r="R93" i="1173"/>
  <c r="L117" i="1173"/>
  <c r="T117" i="1173"/>
  <c r="S219" i="1173"/>
  <c r="S229" i="1173" s="1"/>
  <c r="N238" i="1173"/>
  <c r="F4" i="1128"/>
  <c r="G4" i="1128" s="1"/>
  <c r="H4" i="1128" s="1"/>
  <c r="I4" i="1128" s="1"/>
  <c r="J4" i="1128" s="1"/>
  <c r="K4" i="1128" s="1"/>
  <c r="L4" i="1128" s="1"/>
  <c r="M4" i="1128" s="1"/>
  <c r="G128" i="1128"/>
  <c r="G135" i="1128"/>
  <c r="E142" i="1128"/>
  <c r="E146" i="1128" s="1"/>
  <c r="M142" i="1128"/>
  <c r="M146" i="1128" s="1"/>
  <c r="H168" i="1128"/>
  <c r="I92" i="1130"/>
  <c r="I117" i="1130"/>
  <c r="I148" i="1130"/>
  <c r="F144" i="1130"/>
  <c r="F148" i="1130" s="1"/>
  <c r="N144" i="1130"/>
  <c r="N148" i="1130" s="1"/>
  <c r="E133" i="1132"/>
  <c r="G148" i="1132"/>
  <c r="F144" i="1132"/>
  <c r="F148" i="1132" s="1"/>
  <c r="N144" i="1132"/>
  <c r="N158" i="1132"/>
  <c r="J139" i="1134"/>
  <c r="N225" i="1127"/>
  <c r="N227" i="1127" s="1"/>
  <c r="K222" i="1127"/>
  <c r="Q232" i="1127"/>
  <c r="L207" i="1173"/>
  <c r="M219" i="1173"/>
  <c r="M229" i="1173" s="1"/>
  <c r="K214" i="1173"/>
  <c r="O227" i="1173"/>
  <c r="O229" i="1173" s="1"/>
  <c r="H3" i="1128"/>
  <c r="G115" i="1128"/>
  <c r="I128" i="1128"/>
  <c r="K115" i="1130"/>
  <c r="H144" i="1130"/>
  <c r="H148" i="1130" s="1"/>
  <c r="E144" i="1130"/>
  <c r="H116" i="1132"/>
  <c r="I116" i="1132" s="1"/>
  <c r="J116" i="1132" s="1"/>
  <c r="K116" i="1132" s="1"/>
  <c r="L116" i="1132" s="1"/>
  <c r="M116" i="1132" s="1"/>
  <c r="N116" i="1132" s="1"/>
  <c r="L229" i="1173"/>
  <c r="F160" i="1134"/>
  <c r="F162" i="1134" s="1"/>
  <c r="M218" i="1127"/>
  <c r="M227" i="1127" s="1"/>
  <c r="K231" i="1127"/>
  <c r="R232" i="1127"/>
  <c r="R236" i="1127" s="1"/>
  <c r="K240" i="1127"/>
  <c r="N219" i="1173"/>
  <c r="N229" i="1173" s="1"/>
  <c r="K212" i="1173"/>
  <c r="C139" i="1130"/>
  <c r="E139" i="1130" s="1"/>
  <c r="K139" i="1130"/>
  <c r="M137" i="1130"/>
  <c r="M139" i="1130" s="1"/>
  <c r="E153" i="1130"/>
  <c r="N155" i="1132"/>
  <c r="E126" i="1132"/>
  <c r="C137" i="1132"/>
  <c r="C139" i="1132" s="1"/>
  <c r="K137" i="1132"/>
  <c r="K139" i="1132" s="1"/>
  <c r="J148" i="1132"/>
  <c r="D27" i="1134"/>
  <c r="M27" i="1134"/>
  <c r="K144" i="1134"/>
  <c r="K148" i="1134" s="1"/>
  <c r="H148" i="1132"/>
  <c r="E134" i="1136"/>
  <c r="D137" i="1136"/>
  <c r="E137" i="1136" s="1"/>
  <c r="E124" i="1140"/>
  <c r="C129" i="1140"/>
  <c r="E129" i="1140" s="1"/>
  <c r="P245" i="1173"/>
  <c r="P248" i="1173" s="1"/>
  <c r="N160" i="1134"/>
  <c r="N162" i="1134" s="1"/>
  <c r="R234" i="1173"/>
  <c r="R238" i="1173" s="1"/>
  <c r="D139" i="1140"/>
  <c r="K212" i="1127"/>
  <c r="P236" i="1127"/>
  <c r="N207" i="1173"/>
  <c r="J227" i="1173"/>
  <c r="K227" i="1173" s="1"/>
  <c r="R227" i="1173"/>
  <c r="R229" i="1173" s="1"/>
  <c r="S238" i="1173"/>
  <c r="S234" i="1173"/>
  <c r="K242" i="1173"/>
  <c r="D142" i="1128"/>
  <c r="D146" i="1128" s="1"/>
  <c r="J142" i="1128"/>
  <c r="J146" i="1128" s="1"/>
  <c r="I129" i="1130"/>
  <c r="J148" i="1130"/>
  <c r="I117" i="1132"/>
  <c r="E122" i="1132"/>
  <c r="D148" i="1132"/>
  <c r="I148" i="1132"/>
  <c r="E145" i="1132"/>
  <c r="K144" i="1132"/>
  <c r="K148" i="1132" s="1"/>
  <c r="F117" i="1134"/>
  <c r="D129" i="1136"/>
  <c r="E121" i="1136"/>
  <c r="I234" i="1173"/>
  <c r="I238" i="1173" s="1"/>
  <c r="P182" i="1127"/>
  <c r="J218" i="1127"/>
  <c r="I236" i="1127"/>
  <c r="Q236" i="1127"/>
  <c r="J232" i="1127"/>
  <c r="K232" i="1127" s="1"/>
  <c r="K233" i="1127"/>
  <c r="O258" i="1127"/>
  <c r="O205" i="1173"/>
  <c r="L238" i="1173"/>
  <c r="Q238" i="1173"/>
  <c r="T234" i="1173"/>
  <c r="T238" i="1173" s="1"/>
  <c r="P234" i="1173"/>
  <c r="K244" i="1173"/>
  <c r="C146" i="1128"/>
  <c r="C148" i="1130"/>
  <c r="M148" i="1132"/>
  <c r="M155" i="1132" s="1"/>
  <c r="M158" i="1132" s="1"/>
  <c r="C148" i="1132"/>
  <c r="L144" i="1132"/>
  <c r="L148" i="1132" s="1"/>
  <c r="H5" i="1134"/>
  <c r="G117" i="1134"/>
  <c r="K129" i="1134"/>
  <c r="K139" i="1134" s="1"/>
  <c r="G129" i="1134"/>
  <c r="G139" i="1134" s="1"/>
  <c r="F155" i="1136"/>
  <c r="F158" i="1136" s="1"/>
  <c r="G144" i="1130"/>
  <c r="G148" i="1130" s="1"/>
  <c r="M144" i="1132"/>
  <c r="I148" i="1134"/>
  <c r="I115" i="1136"/>
  <c r="F139" i="1144"/>
  <c r="G117" i="1130"/>
  <c r="J115" i="1132"/>
  <c r="E152" i="1132"/>
  <c r="J3" i="1134"/>
  <c r="H115" i="1134"/>
  <c r="D139" i="1134"/>
  <c r="M139" i="1134"/>
  <c r="G5" i="1136"/>
  <c r="H3" i="1136"/>
  <c r="C117" i="1136"/>
  <c r="C139" i="1136"/>
  <c r="L129" i="1136"/>
  <c r="L139" i="1136" s="1"/>
  <c r="E127" i="1134"/>
  <c r="L148" i="1134"/>
  <c r="L155" i="1134" s="1"/>
  <c r="L158" i="1134" s="1"/>
  <c r="E146" i="1134"/>
  <c r="N155" i="1136"/>
  <c r="L148" i="1136"/>
  <c r="L144" i="1136"/>
  <c r="J144" i="1136"/>
  <c r="J148" i="1136" s="1"/>
  <c r="E152" i="1142"/>
  <c r="D144" i="1142"/>
  <c r="I144" i="1142"/>
  <c r="I148" i="1142" s="1"/>
  <c r="I3" i="1148"/>
  <c r="C137" i="1130"/>
  <c r="E137" i="1130" s="1"/>
  <c r="H139" i="1134"/>
  <c r="E122" i="1134"/>
  <c r="E132" i="1134"/>
  <c r="D148" i="1134"/>
  <c r="J144" i="1134"/>
  <c r="J148" i="1134" s="1"/>
  <c r="C92" i="1136"/>
  <c r="L92" i="1136"/>
  <c r="G155" i="1136"/>
  <c r="D148" i="1136"/>
  <c r="E142" i="1136"/>
  <c r="D139" i="1144"/>
  <c r="M155" i="1144"/>
  <c r="M158" i="1144" s="1"/>
  <c r="M160" i="1144" s="1"/>
  <c r="M162" i="1144" s="1"/>
  <c r="N139" i="1144"/>
  <c r="G4" i="1130"/>
  <c r="H4" i="1130" s="1"/>
  <c r="I139" i="1134"/>
  <c r="E125" i="1134"/>
  <c r="E135" i="1134"/>
  <c r="I144" i="1138"/>
  <c r="I148" i="1138" s="1"/>
  <c r="M144" i="1134"/>
  <c r="M148" i="1134" s="1"/>
  <c r="H144" i="1134"/>
  <c r="I139" i="1136"/>
  <c r="M139" i="1136"/>
  <c r="H137" i="1136"/>
  <c r="H139" i="1136" s="1"/>
  <c r="C148" i="1136"/>
  <c r="I137" i="1138"/>
  <c r="K148" i="1140"/>
  <c r="I3" i="1144"/>
  <c r="N139" i="1148"/>
  <c r="H148" i="1134"/>
  <c r="F158" i="1134"/>
  <c r="N158" i="1134"/>
  <c r="J139" i="1136"/>
  <c r="E137" i="1140"/>
  <c r="K155" i="1146"/>
  <c r="K158" i="1146" s="1"/>
  <c r="K160" i="1146" s="1"/>
  <c r="K162" i="1146" s="1"/>
  <c r="D137" i="1134"/>
  <c r="E137" i="1134" s="1"/>
  <c r="I148" i="1136"/>
  <c r="N158" i="1136"/>
  <c r="N160" i="1136" s="1"/>
  <c r="N162" i="1136" s="1"/>
  <c r="I92" i="1138"/>
  <c r="J115" i="1138"/>
  <c r="I117" i="1138"/>
  <c r="K129" i="1138"/>
  <c r="K139" i="1138" s="1"/>
  <c r="G144" i="1138"/>
  <c r="G148" i="1138" s="1"/>
  <c r="H5" i="1140"/>
  <c r="G27" i="1140"/>
  <c r="K137" i="1140"/>
  <c r="K139" i="1140" s="1"/>
  <c r="M144" i="1140"/>
  <c r="E154" i="1140"/>
  <c r="E164" i="1140"/>
  <c r="H117" i="1142"/>
  <c r="F139" i="1142"/>
  <c r="N139" i="1142"/>
  <c r="K144" i="1142"/>
  <c r="K129" i="1144"/>
  <c r="K139" i="1144" s="1"/>
  <c r="H92" i="1146"/>
  <c r="I115" i="1146"/>
  <c r="I139" i="1146"/>
  <c r="L144" i="1146"/>
  <c r="L148" i="1146" s="1"/>
  <c r="E121" i="1134"/>
  <c r="E142" i="1134"/>
  <c r="K144" i="1136"/>
  <c r="K148" i="1136" s="1"/>
  <c r="G3" i="1138"/>
  <c r="G117" i="1138"/>
  <c r="C129" i="1138"/>
  <c r="E121" i="1138"/>
  <c r="D129" i="1138"/>
  <c r="H148" i="1138"/>
  <c r="F144" i="1138"/>
  <c r="F148" i="1138" s="1"/>
  <c r="N144" i="1138"/>
  <c r="I115" i="1140"/>
  <c r="H117" i="1140"/>
  <c r="L155" i="1140"/>
  <c r="L158" i="1140" s="1"/>
  <c r="I117" i="1142"/>
  <c r="J115" i="1142"/>
  <c r="G155" i="1142"/>
  <c r="C148" i="1142"/>
  <c r="C129" i="1144"/>
  <c r="E129" i="1144" s="1"/>
  <c r="E121" i="1144"/>
  <c r="L139" i="1144"/>
  <c r="I139" i="1144"/>
  <c r="E137" i="1144"/>
  <c r="F144" i="1144"/>
  <c r="F148" i="1144" s="1"/>
  <c r="N144" i="1144"/>
  <c r="N148" i="1144" s="1"/>
  <c r="J139" i="1146"/>
  <c r="F148" i="1146"/>
  <c r="N148" i="1146"/>
  <c r="G137" i="1150"/>
  <c r="M148" i="1136"/>
  <c r="M144" i="1138"/>
  <c r="M148" i="1138" s="1"/>
  <c r="J158" i="1138"/>
  <c r="J160" i="1138" s="1"/>
  <c r="J162" i="1138" s="1"/>
  <c r="F129" i="1140"/>
  <c r="F139" i="1140" s="1"/>
  <c r="N129" i="1140"/>
  <c r="N139" i="1140" s="1"/>
  <c r="L148" i="1140"/>
  <c r="H144" i="1140"/>
  <c r="I3" i="1142"/>
  <c r="H5" i="1142"/>
  <c r="J148" i="1142"/>
  <c r="F144" i="1142"/>
  <c r="F148" i="1142" s="1"/>
  <c r="N144" i="1142"/>
  <c r="H158" i="1144"/>
  <c r="H160" i="1144" s="1"/>
  <c r="H162" i="1144" s="1"/>
  <c r="D129" i="1146"/>
  <c r="M148" i="1146"/>
  <c r="G144" i="1146"/>
  <c r="G148" i="1146" s="1"/>
  <c r="N158" i="1146"/>
  <c r="G116" i="1136"/>
  <c r="F144" i="1136"/>
  <c r="F148" i="1136" s="1"/>
  <c r="C137" i="1138"/>
  <c r="K148" i="1138"/>
  <c r="G129" i="1140"/>
  <c r="G139" i="1140" s="1"/>
  <c r="D148" i="1140"/>
  <c r="F117" i="1142"/>
  <c r="G116" i="1142"/>
  <c r="H116" i="1142" s="1"/>
  <c r="I116" i="1142" s="1"/>
  <c r="J116" i="1142" s="1"/>
  <c r="K116" i="1142" s="1"/>
  <c r="L116" i="1142" s="1"/>
  <c r="M116" i="1142" s="1"/>
  <c r="N116" i="1142" s="1"/>
  <c r="J139" i="1142"/>
  <c r="G158" i="1142"/>
  <c r="G160" i="1142" s="1"/>
  <c r="G162" i="1142" s="1"/>
  <c r="C5" i="1144"/>
  <c r="I144" i="1144"/>
  <c r="E153" i="1144"/>
  <c r="M148" i="1148"/>
  <c r="I144" i="1148"/>
  <c r="H129" i="1138"/>
  <c r="H139" i="1138" s="1"/>
  <c r="C148" i="1138"/>
  <c r="E142" i="1138"/>
  <c r="L144" i="1138"/>
  <c r="L148" i="1138" s="1"/>
  <c r="M139" i="1140"/>
  <c r="F148" i="1140"/>
  <c r="N148" i="1140"/>
  <c r="J144" i="1140"/>
  <c r="J148" i="1140" s="1"/>
  <c r="H137" i="1142"/>
  <c r="H139" i="1142" s="1"/>
  <c r="L144" i="1142"/>
  <c r="L148" i="1142" s="1"/>
  <c r="H155" i="1144"/>
  <c r="J148" i="1144"/>
  <c r="J144" i="1144"/>
  <c r="F155" i="1146"/>
  <c r="F158" i="1146" s="1"/>
  <c r="N155" i="1146"/>
  <c r="H144" i="1146"/>
  <c r="H148" i="1146" s="1"/>
  <c r="L139" i="1148"/>
  <c r="H144" i="1136"/>
  <c r="H148" i="1136" s="1"/>
  <c r="I139" i="1138"/>
  <c r="L137" i="1138"/>
  <c r="L139" i="1138" s="1"/>
  <c r="I155" i="1140"/>
  <c r="I158" i="1140" s="1"/>
  <c r="I160" i="1140" s="1"/>
  <c r="I162" i="1140" s="1"/>
  <c r="G148" i="1140"/>
  <c r="D139" i="1142"/>
  <c r="L139" i="1142"/>
  <c r="M148" i="1142"/>
  <c r="M144" i="1142"/>
  <c r="F5" i="1144"/>
  <c r="G4" i="1144"/>
  <c r="H4" i="1144" s="1"/>
  <c r="I4" i="1144" s="1"/>
  <c r="J4" i="1144" s="1"/>
  <c r="K4" i="1144" s="1"/>
  <c r="L4" i="1144" s="1"/>
  <c r="M4" i="1144" s="1"/>
  <c r="N4" i="1144" s="1"/>
  <c r="G144" i="1144"/>
  <c r="G148" i="1144" s="1"/>
  <c r="D137" i="1146"/>
  <c r="E137" i="1146" s="1"/>
  <c r="J144" i="1146"/>
  <c r="J148" i="1146" s="1"/>
  <c r="L139" i="1152"/>
  <c r="G158" i="1136"/>
  <c r="G160" i="1136" s="1"/>
  <c r="G162" i="1136" s="1"/>
  <c r="K27" i="1138"/>
  <c r="D137" i="1138"/>
  <c r="M137" i="1138"/>
  <c r="M139" i="1138" s="1"/>
  <c r="N148" i="1138"/>
  <c r="J3" i="1140"/>
  <c r="I5" i="1140"/>
  <c r="J137" i="1140"/>
  <c r="J139" i="1140" s="1"/>
  <c r="H148" i="1140"/>
  <c r="M148" i="1140"/>
  <c r="G117" i="1142"/>
  <c r="M139" i="1142"/>
  <c r="N148" i="1142"/>
  <c r="K148" i="1142"/>
  <c r="J139" i="1144"/>
  <c r="I148" i="1144"/>
  <c r="F5" i="1146"/>
  <c r="G3" i="1146"/>
  <c r="H129" i="1146"/>
  <c r="H139" i="1146" s="1"/>
  <c r="K139" i="1150"/>
  <c r="C137" i="1144"/>
  <c r="C148" i="1144"/>
  <c r="K144" i="1144"/>
  <c r="K148" i="1144" s="1"/>
  <c r="I144" i="1146"/>
  <c r="I148" i="1146" s="1"/>
  <c r="D129" i="1148"/>
  <c r="E121" i="1148"/>
  <c r="I148" i="1148"/>
  <c r="E135" i="1150"/>
  <c r="G117" i="1140"/>
  <c r="G5" i="1142"/>
  <c r="D144" i="1144"/>
  <c r="E144" i="1144" s="1"/>
  <c r="K92" i="1148"/>
  <c r="J148" i="1148"/>
  <c r="N148" i="1148"/>
  <c r="K144" i="1148"/>
  <c r="E133" i="1150"/>
  <c r="G148" i="1150"/>
  <c r="L148" i="1150"/>
  <c r="F144" i="1150"/>
  <c r="F148" i="1150" s="1"/>
  <c r="N144" i="1150"/>
  <c r="H129" i="1152"/>
  <c r="H139" i="1152" s="1"/>
  <c r="G144" i="1152"/>
  <c r="G155" i="1156"/>
  <c r="G158" i="1156" s="1"/>
  <c r="G160" i="1156" s="1"/>
  <c r="G162" i="1156" s="1"/>
  <c r="C129" i="1142"/>
  <c r="C139" i="1142" s="1"/>
  <c r="E142" i="1144"/>
  <c r="C148" i="1146"/>
  <c r="G139" i="1148"/>
  <c r="D137" i="1148"/>
  <c r="E137" i="1148" s="1"/>
  <c r="K148" i="1148"/>
  <c r="C148" i="1148"/>
  <c r="M148" i="1150"/>
  <c r="K144" i="1150"/>
  <c r="K148" i="1150" s="1"/>
  <c r="G144" i="1154"/>
  <c r="G148" i="1154" s="1"/>
  <c r="D144" i="1138"/>
  <c r="D144" i="1146"/>
  <c r="E144" i="1146" s="1"/>
  <c r="M155" i="1150"/>
  <c r="M158" i="1150" s="1"/>
  <c r="N148" i="1150"/>
  <c r="N155" i="1150" s="1"/>
  <c r="N158" i="1150" s="1"/>
  <c r="E152" i="1158"/>
  <c r="D144" i="1158"/>
  <c r="E144" i="1158" s="1"/>
  <c r="C137" i="1140"/>
  <c r="C148" i="1140"/>
  <c r="F117" i="1148"/>
  <c r="G115" i="1148"/>
  <c r="I139" i="1148"/>
  <c r="D148" i="1148"/>
  <c r="E142" i="1148"/>
  <c r="M144" i="1148"/>
  <c r="C137" i="1150"/>
  <c r="E137" i="1150" s="1"/>
  <c r="K137" i="1150"/>
  <c r="I144" i="1150"/>
  <c r="I148" i="1150" s="1"/>
  <c r="I155" i="1154"/>
  <c r="I158" i="1154" s="1"/>
  <c r="E129" i="1154"/>
  <c r="G116" i="1146"/>
  <c r="G4" i="1148"/>
  <c r="J129" i="1148"/>
  <c r="J139" i="1148" s="1"/>
  <c r="M137" i="1148"/>
  <c r="M139" i="1148" s="1"/>
  <c r="L144" i="1148"/>
  <c r="L148" i="1148" s="1"/>
  <c r="H115" i="1150"/>
  <c r="G117" i="1150"/>
  <c r="G129" i="1150"/>
  <c r="L155" i="1150"/>
  <c r="E124" i="1150"/>
  <c r="J129" i="1154"/>
  <c r="J139" i="1154" s="1"/>
  <c r="K139" i="1148"/>
  <c r="F137" i="1148"/>
  <c r="F139" i="1148" s="1"/>
  <c r="N137" i="1148"/>
  <c r="H144" i="1148"/>
  <c r="H148" i="1148" s="1"/>
  <c r="H155" i="1148" s="1"/>
  <c r="H158" i="1148" s="1"/>
  <c r="I160" i="1154"/>
  <c r="I162" i="1154" s="1"/>
  <c r="M144" i="1156"/>
  <c r="H144" i="1156"/>
  <c r="H148" i="1156" s="1"/>
  <c r="D129" i="1150"/>
  <c r="H144" i="1150"/>
  <c r="H148" i="1150" s="1"/>
  <c r="D148" i="1150"/>
  <c r="G139" i="1152"/>
  <c r="E145" i="1152"/>
  <c r="L144" i="1152"/>
  <c r="L148" i="1152" s="1"/>
  <c r="M148" i="1154"/>
  <c r="M155" i="1154" s="1"/>
  <c r="M158" i="1154" s="1"/>
  <c r="K139" i="1156"/>
  <c r="E137" i="1158"/>
  <c r="G3" i="1150"/>
  <c r="E122" i="1152"/>
  <c r="C137" i="1152"/>
  <c r="C139" i="1152" s="1"/>
  <c r="L137" i="1152"/>
  <c r="G148" i="1152"/>
  <c r="D144" i="1152"/>
  <c r="E144" i="1152" s="1"/>
  <c r="E153" i="1152"/>
  <c r="I3" i="1154"/>
  <c r="H5" i="1154"/>
  <c r="F129" i="1154"/>
  <c r="F139" i="1154" s="1"/>
  <c r="N129" i="1154"/>
  <c r="N139" i="1154" s="1"/>
  <c r="N148" i="1154"/>
  <c r="L129" i="1156"/>
  <c r="L139" i="1156" s="1"/>
  <c r="J144" i="1150"/>
  <c r="J148" i="1150" s="1"/>
  <c r="E132" i="1152"/>
  <c r="D137" i="1152"/>
  <c r="I3" i="1156"/>
  <c r="H5" i="1156"/>
  <c r="D129" i="1156"/>
  <c r="E121" i="1156"/>
  <c r="L148" i="1156"/>
  <c r="L144" i="1156"/>
  <c r="L158" i="1150"/>
  <c r="G3" i="1152"/>
  <c r="J129" i="1152"/>
  <c r="J139" i="1152" s="1"/>
  <c r="D129" i="1152"/>
  <c r="F137" i="1152"/>
  <c r="F139" i="1152" s="1"/>
  <c r="N137" i="1152"/>
  <c r="N139" i="1152" s="1"/>
  <c r="E135" i="1152"/>
  <c r="I148" i="1152"/>
  <c r="I155" i="1152" s="1"/>
  <c r="I158" i="1152" s="1"/>
  <c r="K144" i="1152"/>
  <c r="K148" i="1152" s="1"/>
  <c r="F5" i="1154"/>
  <c r="H129" i="1154"/>
  <c r="H139" i="1154" s="1"/>
  <c r="D137" i="1154"/>
  <c r="E137" i="1154" s="1"/>
  <c r="L137" i="1154"/>
  <c r="L139" i="1154" s="1"/>
  <c r="G5" i="1156"/>
  <c r="H117" i="1156"/>
  <c r="I115" i="1156"/>
  <c r="F129" i="1156"/>
  <c r="F139" i="1156" s="1"/>
  <c r="N129" i="1156"/>
  <c r="N139" i="1156" s="1"/>
  <c r="D148" i="1156"/>
  <c r="E142" i="1156"/>
  <c r="D144" i="1150"/>
  <c r="E144" i="1150" s="1"/>
  <c r="J27" i="1152"/>
  <c r="J148" i="1152"/>
  <c r="C148" i="1152"/>
  <c r="G5" i="1154"/>
  <c r="D144" i="1154"/>
  <c r="L144" i="1154"/>
  <c r="L148" i="1154" s="1"/>
  <c r="K144" i="1154"/>
  <c r="F27" i="1156"/>
  <c r="N27" i="1156"/>
  <c r="H137" i="1156"/>
  <c r="H139" i="1156" s="1"/>
  <c r="D137" i="1156"/>
  <c r="E137" i="1156" s="1"/>
  <c r="F148" i="1156"/>
  <c r="N148" i="1156"/>
  <c r="J144" i="1156"/>
  <c r="J148" i="1156" s="1"/>
  <c r="H92" i="1152"/>
  <c r="H144" i="1152"/>
  <c r="H148" i="1152" s="1"/>
  <c r="H92" i="1154"/>
  <c r="F144" i="1154"/>
  <c r="F148" i="1154" s="1"/>
  <c r="M144" i="1154"/>
  <c r="C92" i="1156"/>
  <c r="L92" i="1156"/>
  <c r="E144" i="1156"/>
  <c r="K144" i="1156"/>
  <c r="K148" i="1156" s="1"/>
  <c r="I115" i="1152"/>
  <c r="H117" i="1152"/>
  <c r="M139" i="1152"/>
  <c r="D148" i="1152"/>
  <c r="F144" i="1152"/>
  <c r="F148" i="1152" s="1"/>
  <c r="N144" i="1152"/>
  <c r="N148" i="1152" s="1"/>
  <c r="M144" i="1152"/>
  <c r="M148" i="1152" s="1"/>
  <c r="I115" i="1154"/>
  <c r="H117" i="1154"/>
  <c r="C139" i="1154"/>
  <c r="K139" i="1154"/>
  <c r="C148" i="1154"/>
  <c r="K148" i="1154"/>
  <c r="H144" i="1154"/>
  <c r="H148" i="1154" s="1"/>
  <c r="J144" i="1154"/>
  <c r="J148" i="1154" s="1"/>
  <c r="E154" i="1154"/>
  <c r="I139" i="1156"/>
  <c r="J137" i="1156"/>
  <c r="J139" i="1156" s="1"/>
  <c r="M148" i="1156"/>
  <c r="M155" i="1156" s="1"/>
  <c r="M158" i="1156" s="1"/>
  <c r="E129" i="1160"/>
  <c r="F117" i="1154"/>
  <c r="F5" i="1156"/>
  <c r="F5" i="1158"/>
  <c r="L144" i="1158"/>
  <c r="I115" i="1160"/>
  <c r="H117" i="1160"/>
  <c r="H129" i="1160"/>
  <c r="H139" i="1160" s="1"/>
  <c r="J148" i="1160"/>
  <c r="G148" i="1160"/>
  <c r="G117" i="1162"/>
  <c r="H115" i="1162"/>
  <c r="G129" i="1162"/>
  <c r="G139" i="1162" s="1"/>
  <c r="E121" i="1164"/>
  <c r="D129" i="1164"/>
  <c r="J129" i="1158"/>
  <c r="J139" i="1158" s="1"/>
  <c r="F137" i="1158"/>
  <c r="F139" i="1158" s="1"/>
  <c r="N137" i="1158"/>
  <c r="N139" i="1158" s="1"/>
  <c r="J148" i="1158"/>
  <c r="F144" i="1158"/>
  <c r="F148" i="1158" s="1"/>
  <c r="N144" i="1158"/>
  <c r="N148" i="1158" s="1"/>
  <c r="J139" i="1160"/>
  <c r="G139" i="1160"/>
  <c r="I148" i="1160"/>
  <c r="J148" i="1162"/>
  <c r="J144" i="1162"/>
  <c r="L129" i="1164"/>
  <c r="L139" i="1164" s="1"/>
  <c r="C139" i="1158"/>
  <c r="K139" i="1158"/>
  <c r="G144" i="1158"/>
  <c r="G148" i="1158" s="1"/>
  <c r="F5" i="1160"/>
  <c r="G3" i="1160"/>
  <c r="L137" i="1160"/>
  <c r="L139" i="1160" s="1"/>
  <c r="M148" i="1160"/>
  <c r="D144" i="1160"/>
  <c r="L144" i="1160"/>
  <c r="L148" i="1160" s="1"/>
  <c r="H155" i="1164"/>
  <c r="H158" i="1164" s="1"/>
  <c r="H5" i="1158"/>
  <c r="I3" i="1158"/>
  <c r="D27" i="1158"/>
  <c r="M27" i="1158"/>
  <c r="D92" i="1158"/>
  <c r="M92" i="1158"/>
  <c r="F117" i="1158"/>
  <c r="G115" i="1158"/>
  <c r="E129" i="1158"/>
  <c r="D139" i="1158"/>
  <c r="L155" i="1158"/>
  <c r="L158" i="1158" s="1"/>
  <c r="D148" i="1158"/>
  <c r="L148" i="1158"/>
  <c r="I139" i="1160"/>
  <c r="D137" i="1160"/>
  <c r="D139" i="1160" s="1"/>
  <c r="F129" i="1162"/>
  <c r="F139" i="1162" s="1"/>
  <c r="N129" i="1162"/>
  <c r="N139" i="1162" s="1"/>
  <c r="M139" i="1158"/>
  <c r="I137" i="1158"/>
  <c r="I139" i="1158" s="1"/>
  <c r="M148" i="1158"/>
  <c r="I144" i="1158"/>
  <c r="I148" i="1158" s="1"/>
  <c r="M155" i="1160"/>
  <c r="M158" i="1160" s="1"/>
  <c r="G3" i="1162"/>
  <c r="F5" i="1162"/>
  <c r="E132" i="1164"/>
  <c r="D137" i="1164"/>
  <c r="E137" i="1164" s="1"/>
  <c r="K148" i="1158"/>
  <c r="F155" i="1160"/>
  <c r="F158" i="1160" s="1"/>
  <c r="N155" i="1160"/>
  <c r="N158" i="1160" s="1"/>
  <c r="H148" i="1160"/>
  <c r="G144" i="1160"/>
  <c r="H155" i="1162"/>
  <c r="H158" i="1162" s="1"/>
  <c r="I139" i="1162"/>
  <c r="E125" i="1162"/>
  <c r="K148" i="1162"/>
  <c r="E146" i="1162"/>
  <c r="H92" i="1164"/>
  <c r="L148" i="1164"/>
  <c r="L144" i="1164"/>
  <c r="H148" i="1158"/>
  <c r="H155" i="1158" s="1"/>
  <c r="H158" i="1158" s="1"/>
  <c r="F148" i="1160"/>
  <c r="N148" i="1160"/>
  <c r="C148" i="1162"/>
  <c r="E148" i="1162" s="1"/>
  <c r="M144" i="1162"/>
  <c r="M148" i="1162" s="1"/>
  <c r="H144" i="1162"/>
  <c r="D148" i="1164"/>
  <c r="E142" i="1164"/>
  <c r="C137" i="1160"/>
  <c r="C139" i="1160" s="1"/>
  <c r="C148" i="1160"/>
  <c r="K144" i="1160"/>
  <c r="K148" i="1160" s="1"/>
  <c r="K139" i="1162"/>
  <c r="M139" i="1164"/>
  <c r="C129" i="1162"/>
  <c r="C139" i="1162" s="1"/>
  <c r="L139" i="1162"/>
  <c r="E134" i="1162"/>
  <c r="E164" i="1162"/>
  <c r="E121" i="1160"/>
  <c r="E142" i="1160"/>
  <c r="D139" i="1162"/>
  <c r="G144" i="1162"/>
  <c r="G148" i="1162" s="1"/>
  <c r="C92" i="1164"/>
  <c r="L92" i="1164"/>
  <c r="H148" i="1164"/>
  <c r="F144" i="1164"/>
  <c r="F148" i="1164" s="1"/>
  <c r="N144" i="1164"/>
  <c r="N148" i="1164" s="1"/>
  <c r="H148" i="1162"/>
  <c r="I144" i="1162"/>
  <c r="I148" i="1162" s="1"/>
  <c r="E144" i="1162"/>
  <c r="E127" i="1162"/>
  <c r="E153" i="1162"/>
  <c r="G3" i="1164"/>
  <c r="D144" i="1164"/>
  <c r="E144" i="1164" s="1"/>
  <c r="D137" i="1162"/>
  <c r="E137" i="1162" s="1"/>
  <c r="J144" i="1164"/>
  <c r="J148" i="1164" s="1"/>
  <c r="C158" i="1164"/>
  <c r="C160" i="1164" s="1"/>
  <c r="C162" i="1164" s="1"/>
  <c r="E121" i="1162"/>
  <c r="E142" i="1162"/>
  <c r="G115" i="1164"/>
  <c r="K144" i="1164"/>
  <c r="K148" i="1164" s="1"/>
  <c r="K155" i="1164" s="1"/>
  <c r="K158" i="1164" s="1"/>
  <c r="M148" i="1164"/>
  <c r="E153" i="1164"/>
  <c r="G148" i="1164"/>
  <c r="E152" i="1164"/>
  <c r="I144" i="1164"/>
  <c r="I148" i="1164" s="1"/>
  <c r="L472" i="1176"/>
  <c r="E411" i="1176"/>
  <c r="M93" i="1175"/>
  <c r="L95" i="1175"/>
  <c r="H5" i="1176"/>
  <c r="D472" i="1176"/>
  <c r="M472" i="1176"/>
  <c r="D37" i="1176"/>
  <c r="E34" i="1176"/>
  <c r="E37" i="1176" s="1"/>
  <c r="E64" i="1176"/>
  <c r="M64" i="1176"/>
  <c r="K172" i="1176"/>
  <c r="J226" i="1176"/>
  <c r="D307" i="1176"/>
  <c r="E304" i="1176"/>
  <c r="E307" i="1176" s="1"/>
  <c r="I5" i="1176"/>
  <c r="J3" i="1176"/>
  <c r="D91" i="1176"/>
  <c r="E88" i="1176"/>
  <c r="E91" i="1176" s="1"/>
  <c r="E118" i="1176"/>
  <c r="M118" i="1176"/>
  <c r="E280" i="1176"/>
  <c r="F415" i="1176"/>
  <c r="N415" i="1176"/>
  <c r="D145" i="1176"/>
  <c r="E142" i="1176"/>
  <c r="E145" i="1176" s="1"/>
  <c r="E172" i="1176"/>
  <c r="D253" i="1176"/>
  <c r="E250" i="1176"/>
  <c r="E253" i="1176" s="1"/>
  <c r="J388" i="1176"/>
  <c r="D469" i="1176"/>
  <c r="E466" i="1176"/>
  <c r="S130" i="1175"/>
  <c r="N127" i="1175"/>
  <c r="N130" i="1175"/>
  <c r="I127" i="1175"/>
  <c r="I130" i="1175"/>
  <c r="K124" i="1175"/>
  <c r="K130" i="1175" s="1"/>
  <c r="H472" i="1176"/>
  <c r="D199" i="1176"/>
  <c r="E196" i="1176"/>
  <c r="E199" i="1176" s="1"/>
  <c r="E226" i="1176"/>
  <c r="F361" i="1176"/>
  <c r="N361" i="1176"/>
  <c r="E442" i="1176"/>
  <c r="J334" i="1176"/>
  <c r="D415" i="1176"/>
  <c r="E412" i="1176"/>
  <c r="G469" i="1176"/>
  <c r="J472" i="1176"/>
  <c r="F37" i="1176"/>
  <c r="F472" i="1176" s="1"/>
  <c r="N37" i="1176"/>
  <c r="N472" i="1176" s="1"/>
  <c r="K334" i="1176"/>
  <c r="E388" i="1176"/>
  <c r="M388" i="1176"/>
  <c r="L130" i="1175"/>
  <c r="K64" i="1176"/>
  <c r="K472" i="1176" s="1"/>
  <c r="F91" i="1176"/>
  <c r="N91" i="1176"/>
  <c r="J118" i="1176"/>
  <c r="J280" i="1176"/>
  <c r="D361" i="1176"/>
  <c r="E358" i="1176"/>
  <c r="E361" i="1176" s="1"/>
  <c r="G415" i="1176"/>
  <c r="G472" i="1176" s="1"/>
  <c r="K442" i="1176"/>
  <c r="E465" i="1176"/>
  <c r="E469" i="1176" s="1"/>
  <c r="I472" i="1176"/>
  <c r="O130" i="1175"/>
  <c r="T130" i="1175"/>
  <c r="K127" i="1175"/>
  <c r="H139" i="1130" l="1"/>
  <c r="H155" i="1130" s="1"/>
  <c r="H158" i="1130" s="1"/>
  <c r="H160" i="1130" s="1"/>
  <c r="H162" i="1130" s="1"/>
  <c r="L139" i="1130"/>
  <c r="I139" i="1130"/>
  <c r="E129" i="1130"/>
  <c r="E148" i="1130"/>
  <c r="G5" i="1130"/>
  <c r="D137" i="1128"/>
  <c r="F137" i="1128"/>
  <c r="M153" i="1128"/>
  <c r="M156" i="1128" s="1"/>
  <c r="M158" i="1128" s="1"/>
  <c r="M160" i="1128" s="1"/>
  <c r="H153" i="1128"/>
  <c r="H156" i="1128" s="1"/>
  <c r="H158" i="1128" s="1"/>
  <c r="H160" i="1128" s="1"/>
  <c r="C139" i="1150"/>
  <c r="E137" i="1132"/>
  <c r="G137" i="1128"/>
  <c r="I137" i="1128"/>
  <c r="I153" i="1128" s="1"/>
  <c r="I156" i="1128" s="1"/>
  <c r="I158" i="1128" s="1"/>
  <c r="I160" i="1128" s="1"/>
  <c r="J137" i="1128"/>
  <c r="J153" i="1128" s="1"/>
  <c r="J156" i="1128" s="1"/>
  <c r="J158" i="1128" s="1"/>
  <c r="J160" i="1128" s="1"/>
  <c r="F5" i="1128"/>
  <c r="G160" i="1158"/>
  <c r="G162" i="1158" s="1"/>
  <c r="G155" i="1158"/>
  <c r="G158" i="1158" s="1"/>
  <c r="N155" i="1152"/>
  <c r="N158" i="1152" s="1"/>
  <c r="H155" i="1136"/>
  <c r="H158" i="1136" s="1"/>
  <c r="G160" i="1162"/>
  <c r="G162" i="1162" s="1"/>
  <c r="D155" i="1160"/>
  <c r="E139" i="1160"/>
  <c r="L162" i="1154"/>
  <c r="L155" i="1154"/>
  <c r="L158" i="1154" s="1"/>
  <c r="F155" i="1152"/>
  <c r="F158" i="1152" s="1"/>
  <c r="C158" i="1152"/>
  <c r="C160" i="1152" s="1"/>
  <c r="C162" i="1152" s="1"/>
  <c r="F160" i="1150"/>
  <c r="F162" i="1150" s="1"/>
  <c r="F155" i="1150"/>
  <c r="F158" i="1150" s="1"/>
  <c r="J155" i="1140"/>
  <c r="J158" i="1140" s="1"/>
  <c r="G160" i="1146"/>
  <c r="G162" i="1146" s="1"/>
  <c r="G155" i="1146"/>
  <c r="G158" i="1146" s="1"/>
  <c r="L160" i="1132"/>
  <c r="L162" i="1132" s="1"/>
  <c r="L155" i="1132"/>
  <c r="L158" i="1132" s="1"/>
  <c r="O245" i="1173"/>
  <c r="O248" i="1173" s="1"/>
  <c r="O250" i="1173" s="1"/>
  <c r="O252" i="1173" s="1"/>
  <c r="D160" i="1130"/>
  <c r="K160" i="1160"/>
  <c r="K162" i="1160" s="1"/>
  <c r="K155" i="1160"/>
  <c r="K158" i="1160" s="1"/>
  <c r="M160" i="1162"/>
  <c r="M162" i="1162" s="1"/>
  <c r="M155" i="1162"/>
  <c r="M158" i="1162" s="1"/>
  <c r="I160" i="1150"/>
  <c r="I162" i="1150" s="1"/>
  <c r="I155" i="1150"/>
  <c r="I158" i="1150" s="1"/>
  <c r="C158" i="1146"/>
  <c r="C160" i="1146" s="1"/>
  <c r="C162" i="1146" s="1"/>
  <c r="K155" i="1140"/>
  <c r="K158" i="1140" s="1"/>
  <c r="R245" i="1173"/>
  <c r="R248" i="1173" s="1"/>
  <c r="R243" i="1127"/>
  <c r="R246" i="1127" s="1"/>
  <c r="R248" i="1127" s="1"/>
  <c r="R250" i="1127" s="1"/>
  <c r="L160" i="1154"/>
  <c r="H160" i="1150"/>
  <c r="H162" i="1150" s="1"/>
  <c r="H155" i="1150"/>
  <c r="H158" i="1150" s="1"/>
  <c r="L160" i="1148"/>
  <c r="L162" i="1148" s="1"/>
  <c r="G160" i="1154"/>
  <c r="G162" i="1154" s="1"/>
  <c r="G155" i="1154"/>
  <c r="G158" i="1154" s="1"/>
  <c r="K155" i="1136"/>
  <c r="K158" i="1136" s="1"/>
  <c r="K160" i="1136" s="1"/>
  <c r="K162" i="1136" s="1"/>
  <c r="G155" i="1130"/>
  <c r="G158" i="1130" s="1"/>
  <c r="G160" i="1130" s="1"/>
  <c r="G162" i="1130" s="1"/>
  <c r="F160" i="1132"/>
  <c r="F162" i="1132" s="1"/>
  <c r="F155" i="1132"/>
  <c r="F158" i="1132" s="1"/>
  <c r="L243" i="1127"/>
  <c r="L246" i="1127" s="1"/>
  <c r="L248" i="1127" s="1"/>
  <c r="L250" i="1127" s="1"/>
  <c r="I155" i="1164"/>
  <c r="I158" i="1164" s="1"/>
  <c r="I160" i="1164" s="1"/>
  <c r="I162" i="1164" s="1"/>
  <c r="J155" i="1156"/>
  <c r="J158" i="1156" s="1"/>
  <c r="J160" i="1156" s="1"/>
  <c r="J162" i="1156" s="1"/>
  <c r="H160" i="1136"/>
  <c r="H162" i="1136" s="1"/>
  <c r="N250" i="1127"/>
  <c r="N243" i="1127"/>
  <c r="N246" i="1127" s="1"/>
  <c r="J155" i="1164"/>
  <c r="J158" i="1164" s="1"/>
  <c r="J160" i="1164" s="1"/>
  <c r="J162" i="1164" s="1"/>
  <c r="N155" i="1158"/>
  <c r="N158" i="1158" s="1"/>
  <c r="N160" i="1158" s="1"/>
  <c r="N162" i="1158" s="1"/>
  <c r="M155" i="1148"/>
  <c r="M158" i="1148" s="1"/>
  <c r="G160" i="1144"/>
  <c r="G162" i="1144" s="1"/>
  <c r="G155" i="1144"/>
  <c r="G158" i="1144" s="1"/>
  <c r="F155" i="1138"/>
  <c r="F158" i="1138" s="1"/>
  <c r="F160" i="1138" s="1"/>
  <c r="F162" i="1138" s="1"/>
  <c r="N248" i="1127"/>
  <c r="F155" i="1158"/>
  <c r="F158" i="1158" s="1"/>
  <c r="F160" i="1158" s="1"/>
  <c r="F162" i="1158" s="1"/>
  <c r="K155" i="1152"/>
  <c r="K158" i="1152" s="1"/>
  <c r="K160" i="1152" s="1"/>
  <c r="K162" i="1152" s="1"/>
  <c r="M155" i="1138"/>
  <c r="M158" i="1138" s="1"/>
  <c r="M160" i="1138" s="1"/>
  <c r="M162" i="1138" s="1"/>
  <c r="L155" i="1138"/>
  <c r="L158" i="1138" s="1"/>
  <c r="I250" i="1173"/>
  <c r="I252" i="1173" s="1"/>
  <c r="I245" i="1173"/>
  <c r="I248" i="1173" s="1"/>
  <c r="K155" i="1132"/>
  <c r="K158" i="1132" s="1"/>
  <c r="F160" i="1154"/>
  <c r="F162" i="1154" s="1"/>
  <c r="H155" i="1156"/>
  <c r="H158" i="1156" s="1"/>
  <c r="J160" i="1150"/>
  <c r="J162" i="1150" s="1"/>
  <c r="J155" i="1150"/>
  <c r="J158" i="1150" s="1"/>
  <c r="C158" i="1148"/>
  <c r="C160" i="1148" s="1"/>
  <c r="C162" i="1148" s="1"/>
  <c r="F160" i="1142"/>
  <c r="L160" i="1146"/>
  <c r="L162" i="1146" s="1"/>
  <c r="L155" i="1146"/>
  <c r="L158" i="1146" s="1"/>
  <c r="C158" i="1132"/>
  <c r="C160" i="1132" s="1"/>
  <c r="C162" i="1132" s="1"/>
  <c r="I117" i="1154"/>
  <c r="J115" i="1154"/>
  <c r="I117" i="1156"/>
  <c r="J115" i="1156"/>
  <c r="L155" i="1142"/>
  <c r="L158" i="1142" s="1"/>
  <c r="L160" i="1142" s="1"/>
  <c r="L162" i="1142" s="1"/>
  <c r="K229" i="1173"/>
  <c r="N162" i="1162"/>
  <c r="N155" i="1162"/>
  <c r="N158" i="1162" s="1"/>
  <c r="N160" i="1162" s="1"/>
  <c r="K160" i="1132"/>
  <c r="K162" i="1132" s="1"/>
  <c r="M155" i="1158"/>
  <c r="M158" i="1158" s="1"/>
  <c r="C158" i="1160"/>
  <c r="C160" i="1160" s="1"/>
  <c r="C162" i="1160" s="1"/>
  <c r="H155" i="1160"/>
  <c r="H158" i="1160" s="1"/>
  <c r="H160" i="1160" s="1"/>
  <c r="H162" i="1160" s="1"/>
  <c r="C158" i="1154"/>
  <c r="C160" i="1154" s="1"/>
  <c r="C162" i="1154" s="1"/>
  <c r="N155" i="1156"/>
  <c r="N158" i="1156" s="1"/>
  <c r="H155" i="1154"/>
  <c r="H158" i="1154" s="1"/>
  <c r="H160" i="1154" s="1"/>
  <c r="H162" i="1154" s="1"/>
  <c r="J155" i="1152"/>
  <c r="J158" i="1152" s="1"/>
  <c r="J160" i="1152" s="1"/>
  <c r="J162" i="1152" s="1"/>
  <c r="E129" i="1156"/>
  <c r="D139" i="1156"/>
  <c r="G160" i="1152"/>
  <c r="G162" i="1152" s="1"/>
  <c r="G155" i="1152"/>
  <c r="G158" i="1152" s="1"/>
  <c r="J155" i="1154"/>
  <c r="J158" i="1154" s="1"/>
  <c r="J160" i="1154" s="1"/>
  <c r="J162" i="1154" s="1"/>
  <c r="L160" i="1150"/>
  <c r="L162" i="1150" s="1"/>
  <c r="G5" i="1146"/>
  <c r="H3" i="1146"/>
  <c r="E137" i="1138"/>
  <c r="L155" i="1148"/>
  <c r="L158" i="1148" s="1"/>
  <c r="F160" i="1140"/>
  <c r="G155" i="1140"/>
  <c r="G158" i="1140" s="1"/>
  <c r="N155" i="1140"/>
  <c r="N158" i="1140" s="1"/>
  <c r="J155" i="1146"/>
  <c r="J158" i="1146" s="1"/>
  <c r="J160" i="1146" s="1"/>
  <c r="J162" i="1146" s="1"/>
  <c r="G5" i="1144"/>
  <c r="E144" i="1148"/>
  <c r="N155" i="1142"/>
  <c r="N158" i="1142" s="1"/>
  <c r="K115" i="1138"/>
  <c r="J117" i="1138"/>
  <c r="I4" i="1130"/>
  <c r="H5" i="1130"/>
  <c r="N245" i="1173"/>
  <c r="N248" i="1173" s="1"/>
  <c r="S93" i="1173"/>
  <c r="C158" i="1142"/>
  <c r="C160" i="1142" s="1"/>
  <c r="C162" i="1142" s="1"/>
  <c r="I155" i="1138"/>
  <c r="I158" i="1138" s="1"/>
  <c r="I160" i="1138" s="1"/>
  <c r="I162" i="1138" s="1"/>
  <c r="M160" i="1148"/>
  <c r="M162" i="1148" s="1"/>
  <c r="H155" i="1134"/>
  <c r="H158" i="1134" s="1"/>
  <c r="H160" i="1134" s="1"/>
  <c r="H162" i="1134" s="1"/>
  <c r="D153" i="1128"/>
  <c r="M155" i="1164"/>
  <c r="M158" i="1164" s="1"/>
  <c r="F155" i="1154"/>
  <c r="F158" i="1154" s="1"/>
  <c r="J155" i="1148"/>
  <c r="J158" i="1148" s="1"/>
  <c r="J155" i="1142"/>
  <c r="J158" i="1142" s="1"/>
  <c r="J160" i="1142" s="1"/>
  <c r="J162" i="1142" s="1"/>
  <c r="K3" i="1176"/>
  <c r="J5" i="1176"/>
  <c r="E415" i="1176"/>
  <c r="E472" i="1176" s="1"/>
  <c r="H160" i="1162"/>
  <c r="H162" i="1162" s="1"/>
  <c r="K155" i="1162"/>
  <c r="K158" i="1162" s="1"/>
  <c r="K160" i="1162" s="1"/>
  <c r="K162" i="1162" s="1"/>
  <c r="N155" i="1164"/>
  <c r="N158" i="1164" s="1"/>
  <c r="N160" i="1164" s="1"/>
  <c r="N162" i="1164" s="1"/>
  <c r="G5" i="1162"/>
  <c r="H3" i="1162"/>
  <c r="L160" i="1158"/>
  <c r="L162" i="1158" s="1"/>
  <c r="G5" i="1160"/>
  <c r="H3" i="1160"/>
  <c r="E129" i="1164"/>
  <c r="D139" i="1164"/>
  <c r="I155" i="1156"/>
  <c r="I158" i="1156" s="1"/>
  <c r="I160" i="1156" s="1"/>
  <c r="I162" i="1156" s="1"/>
  <c r="F160" i="1152"/>
  <c r="F162" i="1152" s="1"/>
  <c r="F155" i="1156"/>
  <c r="F158" i="1156" s="1"/>
  <c r="G5" i="1152"/>
  <c r="H3" i="1152"/>
  <c r="K155" i="1156"/>
  <c r="K158" i="1156" s="1"/>
  <c r="K160" i="1156" s="1"/>
  <c r="K162" i="1156" s="1"/>
  <c r="H155" i="1152"/>
  <c r="H158" i="1152" s="1"/>
  <c r="H160" i="1152" s="1"/>
  <c r="H162" i="1152" s="1"/>
  <c r="M155" i="1140"/>
  <c r="M158" i="1140" s="1"/>
  <c r="M160" i="1140" s="1"/>
  <c r="M162" i="1140" s="1"/>
  <c r="F162" i="1140"/>
  <c r="F155" i="1140"/>
  <c r="F158" i="1140" s="1"/>
  <c r="G5" i="1138"/>
  <c r="H3" i="1138"/>
  <c r="D148" i="1144"/>
  <c r="F155" i="1142"/>
  <c r="F158" i="1142" s="1"/>
  <c r="F162" i="1142"/>
  <c r="N155" i="1144"/>
  <c r="N158" i="1144" s="1"/>
  <c r="N160" i="1144" s="1"/>
  <c r="N162" i="1144" s="1"/>
  <c r="M155" i="1134"/>
  <c r="M158" i="1134" s="1"/>
  <c r="M160" i="1134" s="1"/>
  <c r="M162" i="1134" s="1"/>
  <c r="F155" i="1144"/>
  <c r="F158" i="1144" s="1"/>
  <c r="F160" i="1144" s="1"/>
  <c r="F162" i="1144" s="1"/>
  <c r="L250" i="1173"/>
  <c r="J227" i="1127"/>
  <c r="K218" i="1127"/>
  <c r="E129" i="1136"/>
  <c r="D139" i="1136"/>
  <c r="R250" i="1173"/>
  <c r="R252" i="1173" s="1"/>
  <c r="J155" i="1134"/>
  <c r="J158" i="1134" s="1"/>
  <c r="J155" i="1132"/>
  <c r="J158" i="1132" s="1"/>
  <c r="J236" i="1127"/>
  <c r="T243" i="1127"/>
  <c r="T246" i="1127" s="1"/>
  <c r="T248" i="1127" s="1"/>
  <c r="T250" i="1127" s="1"/>
  <c r="J115" i="1160"/>
  <c r="I117" i="1160"/>
  <c r="E144" i="1154"/>
  <c r="D148" i="1154"/>
  <c r="N155" i="1154"/>
  <c r="N158" i="1154" s="1"/>
  <c r="N160" i="1154" s="1"/>
  <c r="N162" i="1154" s="1"/>
  <c r="N160" i="1142"/>
  <c r="N162" i="1142" s="1"/>
  <c r="J238" i="1173"/>
  <c r="J245" i="1173" s="1"/>
  <c r="K234" i="1173"/>
  <c r="E139" i="1162"/>
  <c r="D155" i="1162"/>
  <c r="E148" i="1148"/>
  <c r="I160" i="1148"/>
  <c r="I162" i="1148" s="1"/>
  <c r="E144" i="1142"/>
  <c r="E129" i="1134"/>
  <c r="S248" i="1127"/>
  <c r="S250" i="1127" s="1"/>
  <c r="H160" i="1164"/>
  <c r="H162" i="1164" s="1"/>
  <c r="E129" i="1162"/>
  <c r="G155" i="1164"/>
  <c r="G158" i="1164" s="1"/>
  <c r="G160" i="1164" s="1"/>
  <c r="G162" i="1164" s="1"/>
  <c r="N160" i="1160"/>
  <c r="N162" i="1160" s="1"/>
  <c r="F155" i="1162"/>
  <c r="F158" i="1162" s="1"/>
  <c r="F160" i="1162" s="1"/>
  <c r="F162" i="1162" s="1"/>
  <c r="E144" i="1160"/>
  <c r="D148" i="1160"/>
  <c r="K155" i="1158"/>
  <c r="K158" i="1158" s="1"/>
  <c r="K160" i="1158" s="1"/>
  <c r="K162" i="1158" s="1"/>
  <c r="H117" i="1162"/>
  <c r="I115" i="1162"/>
  <c r="G5" i="1150"/>
  <c r="H3" i="1150"/>
  <c r="E129" i="1150"/>
  <c r="D139" i="1150"/>
  <c r="H4" i="1148"/>
  <c r="G5" i="1148"/>
  <c r="I155" i="1148"/>
  <c r="I158" i="1148" s="1"/>
  <c r="G155" i="1148"/>
  <c r="G158" i="1148" s="1"/>
  <c r="G160" i="1148" s="1"/>
  <c r="G162" i="1148" s="1"/>
  <c r="M155" i="1142"/>
  <c r="M158" i="1142" s="1"/>
  <c r="M160" i="1142" s="1"/>
  <c r="M162" i="1142" s="1"/>
  <c r="K3" i="1140"/>
  <c r="J5" i="1140"/>
  <c r="E129" i="1142"/>
  <c r="D148" i="1146"/>
  <c r="D148" i="1142"/>
  <c r="F160" i="1136"/>
  <c r="F162" i="1136" s="1"/>
  <c r="N160" i="1146"/>
  <c r="N162" i="1146" s="1"/>
  <c r="I155" i="1144"/>
  <c r="I158" i="1144" s="1"/>
  <c r="M155" i="1136"/>
  <c r="M158" i="1136" s="1"/>
  <c r="M160" i="1136" s="1"/>
  <c r="M162" i="1136" s="1"/>
  <c r="I155" i="1134"/>
  <c r="I158" i="1134" s="1"/>
  <c r="I160" i="1134" s="1"/>
  <c r="I162" i="1134" s="1"/>
  <c r="D155" i="1144"/>
  <c r="L155" i="1136"/>
  <c r="L158" i="1136" s="1"/>
  <c r="L160" i="1136" s="1"/>
  <c r="L162" i="1136" s="1"/>
  <c r="H117" i="1134"/>
  <c r="I115" i="1134"/>
  <c r="H117" i="1132"/>
  <c r="N155" i="1130"/>
  <c r="N158" i="1130" s="1"/>
  <c r="N160" i="1130" s="1"/>
  <c r="N162" i="1130" s="1"/>
  <c r="N250" i="1173"/>
  <c r="N252" i="1173" s="1"/>
  <c r="K3" i="1130"/>
  <c r="G5" i="1128"/>
  <c r="O95" i="1173"/>
  <c r="P94" i="1173"/>
  <c r="I243" i="1127"/>
  <c r="I246" i="1127" s="1"/>
  <c r="I248" i="1127" s="1"/>
  <c r="I250" i="1127" s="1"/>
  <c r="E148" i="1158"/>
  <c r="E148" i="1152"/>
  <c r="I160" i="1142"/>
  <c r="I162" i="1142" s="1"/>
  <c r="I155" i="1142"/>
  <c r="I158" i="1142" s="1"/>
  <c r="E139" i="1134"/>
  <c r="D155" i="1134"/>
  <c r="O207" i="1173"/>
  <c r="P205" i="1173"/>
  <c r="G153" i="1128"/>
  <c r="G156" i="1128" s="1"/>
  <c r="G158" i="1128" s="1"/>
  <c r="G160" i="1128" s="1"/>
  <c r="E148" i="1164"/>
  <c r="G155" i="1162"/>
  <c r="G158" i="1162" s="1"/>
  <c r="M155" i="1152"/>
  <c r="M158" i="1152" s="1"/>
  <c r="M160" i="1152" s="1"/>
  <c r="M162" i="1152" s="1"/>
  <c r="M160" i="1154"/>
  <c r="M162" i="1154" s="1"/>
  <c r="K155" i="1150"/>
  <c r="K158" i="1150" s="1"/>
  <c r="K160" i="1150" s="1"/>
  <c r="K162" i="1150" s="1"/>
  <c r="D155" i="1142"/>
  <c r="E139" i="1142"/>
  <c r="M160" i="1146"/>
  <c r="M162" i="1146" s="1"/>
  <c r="I155" i="1146"/>
  <c r="I158" i="1146" s="1"/>
  <c r="I160" i="1146" s="1"/>
  <c r="I162" i="1146" s="1"/>
  <c r="N155" i="1148"/>
  <c r="N158" i="1148" s="1"/>
  <c r="C158" i="1130"/>
  <c r="E158" i="1130" s="1"/>
  <c r="H5" i="1128"/>
  <c r="I3" i="1128"/>
  <c r="M160" i="1164"/>
  <c r="M162" i="1164" s="1"/>
  <c r="F160" i="1160"/>
  <c r="F162" i="1160" s="1"/>
  <c r="E139" i="1158"/>
  <c r="D155" i="1158"/>
  <c r="J3" i="1158"/>
  <c r="I5" i="1158"/>
  <c r="M160" i="1160"/>
  <c r="M162" i="1160" s="1"/>
  <c r="C158" i="1158"/>
  <c r="C160" i="1158" s="1"/>
  <c r="C162" i="1158" s="1"/>
  <c r="G162" i="1160"/>
  <c r="G155" i="1160"/>
  <c r="G158" i="1160" s="1"/>
  <c r="J162" i="1158"/>
  <c r="J155" i="1158"/>
  <c r="J158" i="1158" s="1"/>
  <c r="J115" i="1152"/>
  <c r="I117" i="1152"/>
  <c r="L160" i="1156"/>
  <c r="L162" i="1156"/>
  <c r="L155" i="1156"/>
  <c r="L158" i="1156" s="1"/>
  <c r="J3" i="1154"/>
  <c r="I5" i="1154"/>
  <c r="G139" i="1150"/>
  <c r="H116" i="1146"/>
  <c r="G117" i="1146"/>
  <c r="G117" i="1148"/>
  <c r="H115" i="1148"/>
  <c r="M160" i="1150"/>
  <c r="M162" i="1150" s="1"/>
  <c r="N160" i="1148"/>
  <c r="N162" i="1148" s="1"/>
  <c r="D139" i="1148"/>
  <c r="E129" i="1148"/>
  <c r="M155" i="1146"/>
  <c r="M158" i="1146" s="1"/>
  <c r="G160" i="1140"/>
  <c r="G162" i="1140" s="1"/>
  <c r="H162" i="1142"/>
  <c r="H155" i="1142"/>
  <c r="H158" i="1142" s="1"/>
  <c r="H160" i="1142" s="1"/>
  <c r="G117" i="1136"/>
  <c r="H116" i="1136"/>
  <c r="E129" i="1146"/>
  <c r="D139" i="1146"/>
  <c r="I5" i="1142"/>
  <c r="J3" i="1142"/>
  <c r="N155" i="1138"/>
  <c r="N158" i="1138" s="1"/>
  <c r="N160" i="1138" s="1"/>
  <c r="N162" i="1138" s="1"/>
  <c r="F160" i="1146"/>
  <c r="F162" i="1146" s="1"/>
  <c r="L155" i="1144"/>
  <c r="L158" i="1144" s="1"/>
  <c r="L160" i="1144" s="1"/>
  <c r="L162" i="1144" s="1"/>
  <c r="I117" i="1140"/>
  <c r="J115" i="1140"/>
  <c r="D139" i="1138"/>
  <c r="E129" i="1138"/>
  <c r="J115" i="1146"/>
  <c r="I5" i="1144"/>
  <c r="J3" i="1144"/>
  <c r="I155" i="1136"/>
  <c r="I158" i="1136" s="1"/>
  <c r="I160" i="1136" s="1"/>
  <c r="I162" i="1136" s="1"/>
  <c r="H155" i="1140"/>
  <c r="H158" i="1140" s="1"/>
  <c r="H160" i="1140" s="1"/>
  <c r="H162" i="1140" s="1"/>
  <c r="J160" i="1134"/>
  <c r="J162" i="1134" s="1"/>
  <c r="C158" i="1136"/>
  <c r="C160" i="1136" s="1"/>
  <c r="C162" i="1136" s="1"/>
  <c r="J5" i="1134"/>
  <c r="K3" i="1134"/>
  <c r="J115" i="1136"/>
  <c r="G162" i="1134"/>
  <c r="G155" i="1134"/>
  <c r="G158" i="1134" s="1"/>
  <c r="G160" i="1134" s="1"/>
  <c r="K160" i="1130"/>
  <c r="K162" i="1130" s="1"/>
  <c r="I155" i="1130"/>
  <c r="I158" i="1130" s="1"/>
  <c r="I160" i="1130" s="1"/>
  <c r="I162" i="1130" s="1"/>
  <c r="D155" i="1140"/>
  <c r="I155" i="1132"/>
  <c r="I158" i="1132" s="1"/>
  <c r="I160" i="1132" s="1"/>
  <c r="I162" i="1132" s="1"/>
  <c r="J160" i="1132"/>
  <c r="J162" i="1132" s="1"/>
  <c r="M250" i="1127"/>
  <c r="M243" i="1127"/>
  <c r="M246" i="1127" s="1"/>
  <c r="M248" i="1127" s="1"/>
  <c r="F155" i="1130"/>
  <c r="F158" i="1130" s="1"/>
  <c r="F160" i="1130" s="1"/>
  <c r="F162" i="1130" s="1"/>
  <c r="S245" i="1173"/>
  <c r="S248" i="1173" s="1"/>
  <c r="G117" i="1144"/>
  <c r="H115" i="1144"/>
  <c r="I3" i="1132"/>
  <c r="H5" i="1132"/>
  <c r="T245" i="1173"/>
  <c r="T248" i="1173" s="1"/>
  <c r="T250" i="1173" s="1"/>
  <c r="T252" i="1173" s="1"/>
  <c r="K153" i="1128"/>
  <c r="K156" i="1128" s="1"/>
  <c r="K158" i="1128" s="1"/>
  <c r="K160" i="1128" s="1"/>
  <c r="C156" i="1128"/>
  <c r="C158" i="1128" s="1"/>
  <c r="I5" i="1156"/>
  <c r="J3" i="1156"/>
  <c r="E148" i="1150"/>
  <c r="I160" i="1144"/>
  <c r="I162" i="1144" s="1"/>
  <c r="L160" i="1138"/>
  <c r="L162" i="1138" s="1"/>
  <c r="J155" i="1130"/>
  <c r="J158" i="1130" s="1"/>
  <c r="J160" i="1130" s="1"/>
  <c r="J162" i="1130" s="1"/>
  <c r="M155" i="1130"/>
  <c r="M158" i="1130" s="1"/>
  <c r="M160" i="1130" s="1"/>
  <c r="M162" i="1130" s="1"/>
  <c r="I160" i="1152"/>
  <c r="I162" i="1152" s="1"/>
  <c r="J155" i="1162"/>
  <c r="J158" i="1162" s="1"/>
  <c r="J160" i="1162" s="1"/>
  <c r="J162" i="1162" s="1"/>
  <c r="L155" i="1152"/>
  <c r="L158" i="1152" s="1"/>
  <c r="L160" i="1152" s="1"/>
  <c r="L162" i="1152" s="1"/>
  <c r="M160" i="1132"/>
  <c r="M162" i="1132" s="1"/>
  <c r="F153" i="1128"/>
  <c r="F156" i="1128" s="1"/>
  <c r="F158" i="1128" s="1"/>
  <c r="F160" i="1128" s="1"/>
  <c r="K160" i="1164"/>
  <c r="K162" i="1164" s="1"/>
  <c r="L162" i="1162"/>
  <c r="L155" i="1162"/>
  <c r="L158" i="1162" s="1"/>
  <c r="L160" i="1162" s="1"/>
  <c r="H160" i="1158"/>
  <c r="H162" i="1158" s="1"/>
  <c r="M160" i="1158"/>
  <c r="M162" i="1158" s="1"/>
  <c r="E137" i="1160"/>
  <c r="L155" i="1160"/>
  <c r="L158" i="1160" s="1"/>
  <c r="L160" i="1160" s="1"/>
  <c r="L162" i="1160" s="1"/>
  <c r="J155" i="1160"/>
  <c r="J158" i="1160" s="1"/>
  <c r="G160" i="1160"/>
  <c r="N160" i="1156"/>
  <c r="N162" i="1156" s="1"/>
  <c r="C148" i="1156"/>
  <c r="E148" i="1156" s="1"/>
  <c r="H160" i="1156"/>
  <c r="H162" i="1156" s="1"/>
  <c r="F162" i="1148"/>
  <c r="F155" i="1148"/>
  <c r="F158" i="1148" s="1"/>
  <c r="F160" i="1148" s="1"/>
  <c r="D139" i="1154"/>
  <c r="J160" i="1148"/>
  <c r="J162" i="1148" s="1"/>
  <c r="J160" i="1140"/>
  <c r="J162" i="1140" s="1"/>
  <c r="H155" i="1138"/>
  <c r="H158" i="1138" s="1"/>
  <c r="H160" i="1138" s="1"/>
  <c r="H162" i="1138" s="1"/>
  <c r="J117" i="1142"/>
  <c r="K115" i="1142"/>
  <c r="K155" i="1142"/>
  <c r="K158" i="1142" s="1"/>
  <c r="K160" i="1142" s="1"/>
  <c r="K162" i="1142" s="1"/>
  <c r="K155" i="1138"/>
  <c r="K158" i="1138" s="1"/>
  <c r="K160" i="1138" s="1"/>
  <c r="K162" i="1138" s="1"/>
  <c r="H5" i="1144"/>
  <c r="K155" i="1134"/>
  <c r="K158" i="1134" s="1"/>
  <c r="K160" i="1134" s="1"/>
  <c r="K162" i="1134" s="1"/>
  <c r="S250" i="1173"/>
  <c r="S252" i="1173" s="1"/>
  <c r="C139" i="1140"/>
  <c r="E139" i="1140" s="1"/>
  <c r="K117" i="1130"/>
  <c r="L115" i="1130"/>
  <c r="L153" i="1128"/>
  <c r="L156" i="1128" s="1"/>
  <c r="L158" i="1128" s="1"/>
  <c r="L160" i="1128" s="1"/>
  <c r="M207" i="1127"/>
  <c r="N205" i="1127"/>
  <c r="E144" i="1132"/>
  <c r="P243" i="1127"/>
  <c r="P246" i="1127" s="1"/>
  <c r="P248" i="1127" s="1"/>
  <c r="P250" i="1127" s="1"/>
  <c r="G5" i="1164"/>
  <c r="H3" i="1164"/>
  <c r="I155" i="1162"/>
  <c r="I158" i="1162" s="1"/>
  <c r="I160" i="1162" s="1"/>
  <c r="I162" i="1162" s="1"/>
  <c r="J160" i="1158"/>
  <c r="C158" i="1150"/>
  <c r="C160" i="1150" s="1"/>
  <c r="C162" i="1150" s="1"/>
  <c r="K155" i="1144"/>
  <c r="K158" i="1144" s="1"/>
  <c r="K160" i="1144" s="1"/>
  <c r="K162" i="1144" s="1"/>
  <c r="K155" i="1130"/>
  <c r="K158" i="1130" s="1"/>
  <c r="G117" i="1128"/>
  <c r="H115" i="1128"/>
  <c r="C158" i="1134"/>
  <c r="C160" i="1134" s="1"/>
  <c r="C162" i="1134" s="1"/>
  <c r="E155" i="1130"/>
  <c r="N95" i="1127"/>
  <c r="O93" i="1127"/>
  <c r="F155" i="1164"/>
  <c r="F158" i="1164" s="1"/>
  <c r="F160" i="1164" s="1"/>
  <c r="F162" i="1164" s="1"/>
  <c r="H160" i="1148"/>
  <c r="H162" i="1148" s="1"/>
  <c r="E144" i="1138"/>
  <c r="D148" i="1138"/>
  <c r="H155" i="1132"/>
  <c r="H158" i="1132" s="1"/>
  <c r="H160" i="1132" s="1"/>
  <c r="H162" i="1132" s="1"/>
  <c r="L252" i="1173"/>
  <c r="L245" i="1173"/>
  <c r="L248" i="1173" s="1"/>
  <c r="P250" i="1173"/>
  <c r="P252" i="1173" s="1"/>
  <c r="M95" i="1175"/>
  <c r="N93" i="1175"/>
  <c r="H115" i="1164"/>
  <c r="G117" i="1164"/>
  <c r="C158" i="1162"/>
  <c r="C160" i="1162" s="1"/>
  <c r="C162" i="1162" s="1"/>
  <c r="I155" i="1158"/>
  <c r="I158" i="1158" s="1"/>
  <c r="I160" i="1158" s="1"/>
  <c r="I162" i="1158" s="1"/>
  <c r="I155" i="1160"/>
  <c r="I158" i="1160" s="1"/>
  <c r="I160" i="1160" s="1"/>
  <c r="I162" i="1160" s="1"/>
  <c r="G117" i="1158"/>
  <c r="H115" i="1158"/>
  <c r="L155" i="1164"/>
  <c r="L158" i="1164" s="1"/>
  <c r="L160" i="1164" s="1"/>
  <c r="L162" i="1164" s="1"/>
  <c r="J160" i="1160"/>
  <c r="J162" i="1160" s="1"/>
  <c r="M160" i="1156"/>
  <c r="M162" i="1156" s="1"/>
  <c r="K155" i="1154"/>
  <c r="K158" i="1154" s="1"/>
  <c r="K160" i="1154" s="1"/>
  <c r="K162" i="1154" s="1"/>
  <c r="N160" i="1152"/>
  <c r="N162" i="1152" s="1"/>
  <c r="F160" i="1156"/>
  <c r="F162" i="1156" s="1"/>
  <c r="E129" i="1152"/>
  <c r="D139" i="1152"/>
  <c r="E137" i="1152"/>
  <c r="K155" i="1148"/>
  <c r="K158" i="1148" s="1"/>
  <c r="K160" i="1148" s="1"/>
  <c r="K162" i="1148" s="1"/>
  <c r="I115" i="1150"/>
  <c r="H117" i="1150"/>
  <c r="N160" i="1150"/>
  <c r="N162" i="1150" s="1"/>
  <c r="H155" i="1146"/>
  <c r="H158" i="1146" s="1"/>
  <c r="H160" i="1146" s="1"/>
  <c r="H162" i="1146" s="1"/>
  <c r="J155" i="1144"/>
  <c r="J158" i="1144" s="1"/>
  <c r="J160" i="1144" s="1"/>
  <c r="J162" i="1144" s="1"/>
  <c r="E144" i="1140"/>
  <c r="N160" i="1140"/>
  <c r="N162" i="1140" s="1"/>
  <c r="E148" i="1140"/>
  <c r="L160" i="1140"/>
  <c r="L162" i="1140" s="1"/>
  <c r="C139" i="1144"/>
  <c r="E139" i="1144" s="1"/>
  <c r="C139" i="1138"/>
  <c r="J155" i="1136"/>
  <c r="J158" i="1136" s="1"/>
  <c r="J160" i="1136" s="1"/>
  <c r="J162" i="1136" s="1"/>
  <c r="K160" i="1140"/>
  <c r="K162" i="1140" s="1"/>
  <c r="E148" i="1136"/>
  <c r="E148" i="1134"/>
  <c r="J3" i="1148"/>
  <c r="L160" i="1134"/>
  <c r="L162" i="1134" s="1"/>
  <c r="H5" i="1136"/>
  <c r="I3" i="1136"/>
  <c r="J117" i="1132"/>
  <c r="K115" i="1132"/>
  <c r="E148" i="1132"/>
  <c r="Q245" i="1173"/>
  <c r="Q248" i="1173" s="1"/>
  <c r="Q250" i="1173" s="1"/>
  <c r="Q252" i="1173" s="1"/>
  <c r="M245" i="1173"/>
  <c r="M248" i="1173" s="1"/>
  <c r="M250" i="1173" s="1"/>
  <c r="M252" i="1173" s="1"/>
  <c r="L155" i="1130"/>
  <c r="L158" i="1130" s="1"/>
  <c r="L160" i="1130" s="1"/>
  <c r="L162" i="1130" s="1"/>
  <c r="G155" i="1132"/>
  <c r="G158" i="1132" s="1"/>
  <c r="G160" i="1132" s="1"/>
  <c r="G162" i="1132" s="1"/>
  <c r="G155" i="1138"/>
  <c r="G158" i="1138" s="1"/>
  <c r="G160" i="1138" s="1"/>
  <c r="G162" i="1138" s="1"/>
  <c r="N160" i="1132"/>
  <c r="N162" i="1132" s="1"/>
  <c r="D155" i="1132"/>
  <c r="E139" i="1132"/>
  <c r="E153" i="1128"/>
  <c r="E156" i="1128" s="1"/>
  <c r="E158" i="1128" s="1"/>
  <c r="E160" i="1128" s="1"/>
  <c r="Q243" i="1127"/>
  <c r="Q246" i="1127" s="1"/>
  <c r="Q248" i="1127" s="1"/>
  <c r="Q250" i="1127" s="1"/>
  <c r="O243" i="1127"/>
  <c r="O246" i="1127" s="1"/>
  <c r="O248" i="1127" s="1"/>
  <c r="O250" i="1127" s="1"/>
  <c r="C160" i="1130" l="1"/>
  <c r="C162" i="1130" s="1"/>
  <c r="K245" i="1173"/>
  <c r="J248" i="1173"/>
  <c r="K248" i="1173" s="1"/>
  <c r="D155" i="1150"/>
  <c r="E139" i="1150"/>
  <c r="D160" i="1160"/>
  <c r="E148" i="1160"/>
  <c r="K5" i="1176"/>
  <c r="L3" i="1176"/>
  <c r="D155" i="1156"/>
  <c r="E139" i="1156"/>
  <c r="J117" i="1156"/>
  <c r="K115" i="1156"/>
  <c r="K117" i="1132"/>
  <c r="L115" i="1132"/>
  <c r="N95" i="1175"/>
  <c r="O93" i="1175"/>
  <c r="L115" i="1142"/>
  <c r="K117" i="1142"/>
  <c r="J5" i="1154"/>
  <c r="K3" i="1154"/>
  <c r="E155" i="1158"/>
  <c r="D158" i="1158"/>
  <c r="D155" i="1152"/>
  <c r="E139" i="1152"/>
  <c r="O205" i="1127"/>
  <c r="N207" i="1127"/>
  <c r="K115" i="1146"/>
  <c r="J243" i="1127"/>
  <c r="H5" i="1162"/>
  <c r="I3" i="1162"/>
  <c r="I5" i="1136"/>
  <c r="J3" i="1136"/>
  <c r="H117" i="1164"/>
  <c r="I115" i="1164"/>
  <c r="H117" i="1128"/>
  <c r="I115" i="1128"/>
  <c r="E139" i="1138"/>
  <c r="D155" i="1138"/>
  <c r="I117" i="1134"/>
  <c r="J115" i="1134"/>
  <c r="E148" i="1142"/>
  <c r="J5" i="1142"/>
  <c r="K3" i="1142"/>
  <c r="Q94" i="1173"/>
  <c r="P95" i="1173"/>
  <c r="E148" i="1154"/>
  <c r="E155" i="1160"/>
  <c r="D158" i="1160"/>
  <c r="E158" i="1160" s="1"/>
  <c r="J5" i="1156"/>
  <c r="K3" i="1156"/>
  <c r="K115" i="1136"/>
  <c r="J117" i="1140"/>
  <c r="K115" i="1140"/>
  <c r="D155" i="1146"/>
  <c r="E139" i="1146"/>
  <c r="E155" i="1142"/>
  <c r="D158" i="1142"/>
  <c r="E158" i="1142" s="1"/>
  <c r="E155" i="1134"/>
  <c r="D158" i="1134"/>
  <c r="E148" i="1146"/>
  <c r="J115" i="1162"/>
  <c r="I117" i="1162"/>
  <c r="K236" i="1127"/>
  <c r="E148" i="1144"/>
  <c r="D155" i="1164"/>
  <c r="E139" i="1164"/>
  <c r="C158" i="1156"/>
  <c r="C160" i="1156" s="1"/>
  <c r="C162" i="1156" s="1"/>
  <c r="E155" i="1162"/>
  <c r="D158" i="1162"/>
  <c r="J115" i="1150"/>
  <c r="I117" i="1150"/>
  <c r="H117" i="1158"/>
  <c r="I115" i="1158"/>
  <c r="L117" i="1130"/>
  <c r="M115" i="1130"/>
  <c r="J3" i="1132"/>
  <c r="I5" i="1132"/>
  <c r="K5" i="1134"/>
  <c r="L3" i="1134"/>
  <c r="J5" i="1144"/>
  <c r="K3" i="1144"/>
  <c r="I116" i="1146"/>
  <c r="H117" i="1146"/>
  <c r="J117" i="1152"/>
  <c r="K115" i="1152"/>
  <c r="K115" i="1160"/>
  <c r="J117" i="1160"/>
  <c r="H5" i="1138"/>
  <c r="I3" i="1138"/>
  <c r="I3" i="1152"/>
  <c r="H5" i="1152"/>
  <c r="T93" i="1173"/>
  <c r="J4" i="1130"/>
  <c r="I5" i="1130"/>
  <c r="D158" i="1140"/>
  <c r="P207" i="1173"/>
  <c r="Q205" i="1173"/>
  <c r="I3" i="1150"/>
  <c r="H5" i="1150"/>
  <c r="D156" i="1128"/>
  <c r="K3" i="1148"/>
  <c r="C158" i="1138"/>
  <c r="C160" i="1138" s="1"/>
  <c r="C162" i="1138" s="1"/>
  <c r="E148" i="1138"/>
  <c r="P93" i="1127"/>
  <c r="O95" i="1127"/>
  <c r="D155" i="1154"/>
  <c r="E139" i="1154"/>
  <c r="H117" i="1144"/>
  <c r="I115" i="1144"/>
  <c r="I116" i="1136"/>
  <c r="H117" i="1136"/>
  <c r="G155" i="1150"/>
  <c r="G158" i="1150" s="1"/>
  <c r="G160" i="1150" s="1"/>
  <c r="G162" i="1150" s="1"/>
  <c r="L3" i="1130"/>
  <c r="K238" i="1173"/>
  <c r="J250" i="1173"/>
  <c r="E139" i="1136"/>
  <c r="D155" i="1136"/>
  <c r="H5" i="1160"/>
  <c r="I3" i="1160"/>
  <c r="I115" i="1148"/>
  <c r="H117" i="1148"/>
  <c r="I5" i="1128"/>
  <c r="J3" i="1128"/>
  <c r="J117" i="1154"/>
  <c r="K115" i="1154"/>
  <c r="E155" i="1132"/>
  <c r="D158" i="1132"/>
  <c r="C158" i="1144"/>
  <c r="C160" i="1144" s="1"/>
  <c r="C162" i="1144" s="1"/>
  <c r="H5" i="1164"/>
  <c r="I3" i="1164"/>
  <c r="C158" i="1140"/>
  <c r="C160" i="1140" s="1"/>
  <c r="C162" i="1140" s="1"/>
  <c r="D155" i="1148"/>
  <c r="E139" i="1148"/>
  <c r="J5" i="1158"/>
  <c r="K3" i="1158"/>
  <c r="D158" i="1144"/>
  <c r="K5" i="1140"/>
  <c r="L3" i="1140"/>
  <c r="I4" i="1148"/>
  <c r="H5" i="1148"/>
  <c r="K117" i="1138"/>
  <c r="L115" i="1138"/>
  <c r="H5" i="1146"/>
  <c r="I3" i="1146"/>
  <c r="E160" i="1130"/>
  <c r="D162" i="1130"/>
  <c r="E162" i="1130" s="1"/>
  <c r="E158" i="1144" l="1"/>
  <c r="E155" i="1144"/>
  <c r="E155" i="1154"/>
  <c r="D158" i="1154"/>
  <c r="K117" i="1152"/>
  <c r="L115" i="1152"/>
  <c r="I5" i="1164"/>
  <c r="J3" i="1164"/>
  <c r="K117" i="1154"/>
  <c r="L115" i="1154"/>
  <c r="Q207" i="1173"/>
  <c r="R205" i="1173"/>
  <c r="M3" i="1134"/>
  <c r="L5" i="1134"/>
  <c r="K5" i="1142"/>
  <c r="L3" i="1142"/>
  <c r="E155" i="1138"/>
  <c r="D158" i="1138"/>
  <c r="O207" i="1127"/>
  <c r="P205" i="1127"/>
  <c r="K5" i="1154"/>
  <c r="L3" i="1154"/>
  <c r="L115" i="1156"/>
  <c r="K117" i="1156"/>
  <c r="J4" i="1148"/>
  <c r="I5" i="1148"/>
  <c r="E158" i="1140"/>
  <c r="D160" i="1140"/>
  <c r="J3" i="1146"/>
  <c r="I5" i="1146"/>
  <c r="M3" i="1130"/>
  <c r="J117" i="1150"/>
  <c r="K115" i="1150"/>
  <c r="E155" i="1146"/>
  <c r="D158" i="1146"/>
  <c r="I5" i="1162"/>
  <c r="J3" i="1162"/>
  <c r="J3" i="1160"/>
  <c r="I5" i="1160"/>
  <c r="E160" i="1160"/>
  <c r="D162" i="1160"/>
  <c r="E162" i="1160" s="1"/>
  <c r="L117" i="1138"/>
  <c r="M115" i="1138"/>
  <c r="L5" i="1140"/>
  <c r="M3" i="1140"/>
  <c r="L3" i="1148"/>
  <c r="E155" i="1140"/>
  <c r="J3" i="1152"/>
  <c r="I5" i="1152"/>
  <c r="J5" i="1132"/>
  <c r="K3" i="1132"/>
  <c r="K117" i="1140"/>
  <c r="L115" i="1140"/>
  <c r="J115" i="1128"/>
  <c r="I117" i="1128"/>
  <c r="J246" i="1127"/>
  <c r="K243" i="1127"/>
  <c r="M115" i="1142"/>
  <c r="L117" i="1142"/>
  <c r="D158" i="1156"/>
  <c r="E155" i="1156"/>
  <c r="E155" i="1136"/>
  <c r="D158" i="1136"/>
  <c r="D158" i="1128"/>
  <c r="J3" i="1138"/>
  <c r="I5" i="1138"/>
  <c r="M117" i="1130"/>
  <c r="N115" i="1130"/>
  <c r="N117" i="1130" s="1"/>
  <c r="E158" i="1162"/>
  <c r="D160" i="1162"/>
  <c r="D160" i="1142"/>
  <c r="P93" i="1175"/>
  <c r="O95" i="1175"/>
  <c r="E155" i="1150"/>
  <c r="D158" i="1150"/>
  <c r="E155" i="1148"/>
  <c r="D158" i="1148"/>
  <c r="J115" i="1148"/>
  <c r="I117" i="1148"/>
  <c r="P95" i="1127"/>
  <c r="Q93" i="1127"/>
  <c r="J116" i="1146"/>
  <c r="I117" i="1146"/>
  <c r="E155" i="1164"/>
  <c r="D158" i="1164"/>
  <c r="J115" i="1164"/>
  <c r="I117" i="1164"/>
  <c r="M3" i="1176"/>
  <c r="L5" i="1176"/>
  <c r="E158" i="1134"/>
  <c r="D160" i="1134"/>
  <c r="E155" i="1152"/>
  <c r="D158" i="1152"/>
  <c r="E158" i="1132"/>
  <c r="D160" i="1132"/>
  <c r="J116" i="1136"/>
  <c r="I117" i="1136"/>
  <c r="L3" i="1144"/>
  <c r="K5" i="1144"/>
  <c r="J115" i="1158"/>
  <c r="I117" i="1158"/>
  <c r="L115" i="1136"/>
  <c r="J117" i="1134"/>
  <c r="K115" i="1134"/>
  <c r="L115" i="1146"/>
  <c r="E158" i="1158"/>
  <c r="D160" i="1158"/>
  <c r="M115" i="1132"/>
  <c r="L117" i="1132"/>
  <c r="J5" i="1128"/>
  <c r="K3" i="1128"/>
  <c r="L3" i="1158"/>
  <c r="K5" i="1158"/>
  <c r="K250" i="1173"/>
  <c r="J252" i="1173"/>
  <c r="K252" i="1173" s="1"/>
  <c r="J115" i="1144"/>
  <c r="I117" i="1144"/>
  <c r="J3" i="1150"/>
  <c r="I5" i="1150"/>
  <c r="K4" i="1130"/>
  <c r="J5" i="1130"/>
  <c r="K117" i="1160"/>
  <c r="L115" i="1160"/>
  <c r="D160" i="1144"/>
  <c r="K115" i="1162"/>
  <c r="J117" i="1162"/>
  <c r="K5" i="1156"/>
  <c r="L3" i="1156"/>
  <c r="R94" i="1173"/>
  <c r="Q95" i="1173"/>
  <c r="J5" i="1136"/>
  <c r="K3" i="1136"/>
  <c r="K115" i="1148" l="1"/>
  <c r="J117" i="1148"/>
  <c r="K3" i="1160"/>
  <c r="J5" i="1160"/>
  <c r="L115" i="1162"/>
  <c r="K117" i="1162"/>
  <c r="L3" i="1128"/>
  <c r="K5" i="1128"/>
  <c r="K117" i="1134"/>
  <c r="L115" i="1134"/>
  <c r="K115" i="1164"/>
  <c r="J117" i="1164"/>
  <c r="K3" i="1146"/>
  <c r="J5" i="1146"/>
  <c r="M115" i="1156"/>
  <c r="L117" i="1156"/>
  <c r="L117" i="1154"/>
  <c r="M115" i="1154"/>
  <c r="D160" i="1128"/>
  <c r="L3" i="1136"/>
  <c r="K5" i="1136"/>
  <c r="E160" i="1144"/>
  <c r="D162" i="1144"/>
  <c r="E162" i="1144" s="1"/>
  <c r="K115" i="1144"/>
  <c r="J117" i="1144"/>
  <c r="K115" i="1158"/>
  <c r="J117" i="1158"/>
  <c r="E158" i="1152"/>
  <c r="D160" i="1152"/>
  <c r="N115" i="1142"/>
  <c r="N117" i="1142" s="1"/>
  <c r="M117" i="1142"/>
  <c r="M3" i="1148"/>
  <c r="E158" i="1146"/>
  <c r="D160" i="1146"/>
  <c r="E160" i="1140"/>
  <c r="D162" i="1140"/>
  <c r="E162" i="1140" s="1"/>
  <c r="L5" i="1154"/>
  <c r="M3" i="1154"/>
  <c r="L117" i="1160"/>
  <c r="M115" i="1160"/>
  <c r="K3" i="1164"/>
  <c r="J5" i="1164"/>
  <c r="N115" i="1132"/>
  <c r="N117" i="1132" s="1"/>
  <c r="M117" i="1132"/>
  <c r="M115" i="1136"/>
  <c r="M3" i="1144"/>
  <c r="L5" i="1144"/>
  <c r="E160" i="1134"/>
  <c r="D162" i="1134"/>
  <c r="E162" i="1134" s="1"/>
  <c r="E158" i="1164"/>
  <c r="D160" i="1164"/>
  <c r="K246" i="1127"/>
  <c r="J248" i="1127"/>
  <c r="M5" i="1140"/>
  <c r="N3" i="1140"/>
  <c r="N5" i="1140" s="1"/>
  <c r="K117" i="1150"/>
  <c r="L115" i="1150"/>
  <c r="P207" i="1127"/>
  <c r="Q205" i="1127"/>
  <c r="P95" i="1175"/>
  <c r="Q93" i="1175"/>
  <c r="N3" i="1134"/>
  <c r="N5" i="1134" s="1"/>
  <c r="M5" i="1134"/>
  <c r="S94" i="1173"/>
  <c r="R95" i="1173"/>
  <c r="E160" i="1158"/>
  <c r="D162" i="1158"/>
  <c r="E162" i="1158" s="1"/>
  <c r="E158" i="1136"/>
  <c r="D160" i="1136"/>
  <c r="K5" i="1132"/>
  <c r="L3" i="1132"/>
  <c r="K4" i="1148"/>
  <c r="J5" i="1148"/>
  <c r="L117" i="1152"/>
  <c r="M115" i="1152"/>
  <c r="E160" i="1162"/>
  <c r="D162" i="1162"/>
  <c r="E162" i="1162" s="1"/>
  <c r="L5" i="1156"/>
  <c r="M3" i="1156"/>
  <c r="L4" i="1130"/>
  <c r="K5" i="1130"/>
  <c r="K116" i="1136"/>
  <c r="J117" i="1136"/>
  <c r="E158" i="1148"/>
  <c r="D160" i="1148"/>
  <c r="E160" i="1142"/>
  <c r="D162" i="1142"/>
  <c r="E162" i="1142" s="1"/>
  <c r="K115" i="1128"/>
  <c r="J117" i="1128"/>
  <c r="M117" i="1138"/>
  <c r="N115" i="1138"/>
  <c r="N117" i="1138" s="1"/>
  <c r="J5" i="1162"/>
  <c r="K3" i="1162"/>
  <c r="N3" i="1130"/>
  <c r="E158" i="1138"/>
  <c r="D160" i="1138"/>
  <c r="M115" i="1146"/>
  <c r="E160" i="1132"/>
  <c r="D162" i="1132"/>
  <c r="E162" i="1132" s="1"/>
  <c r="N3" i="1176"/>
  <c r="N5" i="1176" s="1"/>
  <c r="M5" i="1176"/>
  <c r="K116" i="1146"/>
  <c r="J117" i="1146"/>
  <c r="L117" i="1140"/>
  <c r="M115" i="1140"/>
  <c r="S205" i="1173"/>
  <c r="R207" i="1173"/>
  <c r="E158" i="1154"/>
  <c r="D160" i="1154"/>
  <c r="K3" i="1150"/>
  <c r="J5" i="1150"/>
  <c r="M3" i="1158"/>
  <c r="L5" i="1158"/>
  <c r="R93" i="1127"/>
  <c r="Q95" i="1127"/>
  <c r="E158" i="1150"/>
  <c r="D160" i="1150"/>
  <c r="J5" i="1138"/>
  <c r="K3" i="1138"/>
  <c r="E158" i="1156"/>
  <c r="D160" i="1156"/>
  <c r="K3" i="1152"/>
  <c r="J5" i="1152"/>
  <c r="L5" i="1142"/>
  <c r="M3" i="1142"/>
  <c r="M4" i="1130" l="1"/>
  <c r="L5" i="1130"/>
  <c r="N3" i="1142"/>
  <c r="N5" i="1142" s="1"/>
  <c r="M5" i="1142"/>
  <c r="E160" i="1150"/>
  <c r="D162" i="1150"/>
  <c r="E162" i="1150" s="1"/>
  <c r="N115" i="1140"/>
  <c r="N117" i="1140" s="1"/>
  <c r="M117" i="1140"/>
  <c r="K5" i="1162"/>
  <c r="L3" i="1162"/>
  <c r="E160" i="1148"/>
  <c r="D162" i="1148"/>
  <c r="E162" i="1148" s="1"/>
  <c r="E160" i="1136"/>
  <c r="D162" i="1136"/>
  <c r="E162" i="1136" s="1"/>
  <c r="R205" i="1127"/>
  <c r="Q207" i="1127"/>
  <c r="K248" i="1127"/>
  <c r="J250" i="1127"/>
  <c r="K250" i="1127" s="1"/>
  <c r="E160" i="1146"/>
  <c r="D162" i="1146"/>
  <c r="E162" i="1146" s="1"/>
  <c r="N115" i="1154"/>
  <c r="N117" i="1154" s="1"/>
  <c r="M117" i="1154"/>
  <c r="L4" i="1148"/>
  <c r="K5" i="1148"/>
  <c r="L3" i="1150"/>
  <c r="K5" i="1150"/>
  <c r="T94" i="1173"/>
  <c r="T95" i="1173" s="1"/>
  <c r="S95" i="1173"/>
  <c r="L3" i="1164"/>
  <c r="K5" i="1164"/>
  <c r="L115" i="1144"/>
  <c r="K117" i="1144"/>
  <c r="M115" i="1162"/>
  <c r="L117" i="1162"/>
  <c r="E160" i="1154"/>
  <c r="D162" i="1154"/>
  <c r="E162" i="1154" s="1"/>
  <c r="L117" i="1150"/>
  <c r="M115" i="1150"/>
  <c r="M117" i="1160"/>
  <c r="N115" i="1160"/>
  <c r="N117" i="1160" s="1"/>
  <c r="K5" i="1152"/>
  <c r="L3" i="1152"/>
  <c r="S93" i="1127"/>
  <c r="R95" i="1127"/>
  <c r="L116" i="1136"/>
  <c r="K117" i="1136"/>
  <c r="N3" i="1144"/>
  <c r="N5" i="1144" s="1"/>
  <c r="M5" i="1144"/>
  <c r="N115" i="1156"/>
  <c r="N117" i="1156" s="1"/>
  <c r="M117" i="1156"/>
  <c r="L115" i="1164"/>
  <c r="K117" i="1164"/>
  <c r="L3" i="1160"/>
  <c r="K5" i="1160"/>
  <c r="N115" i="1146"/>
  <c r="M117" i="1152"/>
  <c r="N115" i="1152"/>
  <c r="N117" i="1152" s="1"/>
  <c r="N3" i="1148"/>
  <c r="E160" i="1156"/>
  <c r="D162" i="1156"/>
  <c r="E162" i="1156" s="1"/>
  <c r="E160" i="1138"/>
  <c r="D162" i="1138"/>
  <c r="E162" i="1138" s="1"/>
  <c r="R93" i="1175"/>
  <c r="Q95" i="1175"/>
  <c r="M5" i="1154"/>
  <c r="N3" i="1154"/>
  <c r="N5" i="1154" s="1"/>
  <c r="E160" i="1152"/>
  <c r="D162" i="1152"/>
  <c r="E162" i="1152" s="1"/>
  <c r="L117" i="1134"/>
  <c r="M115" i="1134"/>
  <c r="T205" i="1173"/>
  <c r="T207" i="1173" s="1"/>
  <c r="S207" i="1173"/>
  <c r="L115" i="1128"/>
  <c r="K117" i="1128"/>
  <c r="M3" i="1136"/>
  <c r="L5" i="1136"/>
  <c r="L3" i="1146"/>
  <c r="K5" i="1146"/>
  <c r="L3" i="1138"/>
  <c r="K5" i="1138"/>
  <c r="N3" i="1156"/>
  <c r="N5" i="1156" s="1"/>
  <c r="M5" i="1156"/>
  <c r="L5" i="1132"/>
  <c r="M3" i="1132"/>
  <c r="E160" i="1164"/>
  <c r="D162" i="1164"/>
  <c r="E162" i="1164" s="1"/>
  <c r="L116" i="1146"/>
  <c r="K117" i="1146"/>
  <c r="N115" i="1136"/>
  <c r="M5" i="1158"/>
  <c r="N3" i="1158"/>
  <c r="N5" i="1158" s="1"/>
  <c r="L115" i="1158"/>
  <c r="K117" i="1158"/>
  <c r="M3" i="1128"/>
  <c r="M5" i="1128" s="1"/>
  <c r="L5" i="1128"/>
  <c r="L115" i="1148"/>
  <c r="K117" i="1148"/>
  <c r="L5" i="1152" l="1"/>
  <c r="M3" i="1152"/>
  <c r="M5" i="1132"/>
  <c r="N3" i="1132"/>
  <c r="N5" i="1132" s="1"/>
  <c r="M3" i="1138"/>
  <c r="L5" i="1138"/>
  <c r="R207" i="1127"/>
  <c r="S205" i="1127"/>
  <c r="M3" i="1160"/>
  <c r="L5" i="1160"/>
  <c r="N4" i="1130"/>
  <c r="N5" i="1130" s="1"/>
  <c r="M5" i="1130"/>
  <c r="M117" i="1134"/>
  <c r="N115" i="1134"/>
  <c r="N117" i="1134" s="1"/>
  <c r="M3" i="1146"/>
  <c r="L5" i="1146"/>
  <c r="S93" i="1175"/>
  <c r="R95" i="1175"/>
  <c r="M115" i="1164"/>
  <c r="L117" i="1164"/>
  <c r="M116" i="1136"/>
  <c r="L117" i="1136"/>
  <c r="N115" i="1162"/>
  <c r="N117" i="1162" s="1"/>
  <c r="M117" i="1162"/>
  <c r="L5" i="1150"/>
  <c r="M3" i="1150"/>
  <c r="M116" i="1146"/>
  <c r="L117" i="1146"/>
  <c r="N3" i="1136"/>
  <c r="N5" i="1136" s="1"/>
  <c r="M5" i="1136"/>
  <c r="M4" i="1148"/>
  <c r="L5" i="1148"/>
  <c r="M115" i="1158"/>
  <c r="L117" i="1158"/>
  <c r="M117" i="1150"/>
  <c r="N115" i="1150"/>
  <c r="N117" i="1150" s="1"/>
  <c r="L5" i="1162"/>
  <c r="M3" i="1162"/>
  <c r="M115" i="1144"/>
  <c r="L117" i="1144"/>
  <c r="M115" i="1128"/>
  <c r="M117" i="1128" s="1"/>
  <c r="L117" i="1128"/>
  <c r="S95" i="1127"/>
  <c r="T93" i="1127"/>
  <c r="T95" i="1127" s="1"/>
  <c r="M3" i="1164"/>
  <c r="L5" i="1164"/>
  <c r="L117" i="1148"/>
  <c r="M115" i="1148"/>
  <c r="S207" i="1127" l="1"/>
  <c r="T205" i="1127"/>
  <c r="T207" i="1127" s="1"/>
  <c r="N116" i="1136"/>
  <c r="N117" i="1136" s="1"/>
  <c r="M117" i="1136"/>
  <c r="M5" i="1164"/>
  <c r="N3" i="1164"/>
  <c r="N5" i="1164" s="1"/>
  <c r="N116" i="1146"/>
  <c r="N117" i="1146" s="1"/>
  <c r="M117" i="1146"/>
  <c r="M117" i="1164"/>
  <c r="N115" i="1164"/>
  <c r="N117" i="1164" s="1"/>
  <c r="M5" i="1138"/>
  <c r="N3" i="1138"/>
  <c r="N5" i="1138" s="1"/>
  <c r="M5" i="1150"/>
  <c r="N3" i="1150"/>
  <c r="N5" i="1150" s="1"/>
  <c r="M117" i="1148"/>
  <c r="N115" i="1148"/>
  <c r="N117" i="1148" s="1"/>
  <c r="S95" i="1175"/>
  <c r="T93" i="1175"/>
  <c r="T95" i="1175" s="1"/>
  <c r="M5" i="1160"/>
  <c r="N3" i="1160"/>
  <c r="N5" i="1160" s="1"/>
  <c r="M117" i="1144"/>
  <c r="N115" i="1144"/>
  <c r="N117" i="1144" s="1"/>
  <c r="M5" i="1152"/>
  <c r="N3" i="1152"/>
  <c r="N5" i="1152" s="1"/>
  <c r="M5" i="1162"/>
  <c r="N3" i="1162"/>
  <c r="N5" i="1162" s="1"/>
  <c r="M117" i="1158"/>
  <c r="N115" i="1158"/>
  <c r="N117" i="1158" s="1"/>
  <c r="N4" i="1148"/>
  <c r="N5" i="1148" s="1"/>
  <c r="M5" i="1148"/>
  <c r="M5" i="1146"/>
  <c r="N3" i="1146"/>
  <c r="N5" i="1146" s="1"/>
</calcChain>
</file>

<file path=xl/sharedStrings.xml><?xml version="1.0" encoding="utf-8"?>
<sst xmlns="http://schemas.openxmlformats.org/spreadsheetml/2006/main" count="10370" uniqueCount="351">
  <si>
    <t>FORMAT XLONE REPORT</t>
  </si>
  <si>
    <t>REPORT SETTINGS</t>
  </si>
  <si>
    <t>Description:</t>
  </si>
  <si>
    <t>Period Balances Report</t>
  </si>
  <si>
    <t>Narration:</t>
  </si>
  <si>
    <t>Created By:</t>
  </si>
  <si>
    <t>HOFFMANKT1 - 08-Oct-2018 11:37:45</t>
  </si>
  <si>
    <t>Destination:</t>
  </si>
  <si>
    <t>Allow Change=Y;Drilldown Mode=None;Eval Vars In Excel Formulas=N;Destination=AnotherSheet;Output Type=ExcelWorkbook;Sheet Name=Sheet1Report;Display Gridlines=N;Display Row and Column Headings=Y;Display PageBreaks=N;Collapse Groups=N;Standard Report=N</t>
  </si>
  <si>
    <t>Publishing:</t>
  </si>
  <si>
    <t>File Title=Period Balances Report;Display Height=200;Link Options=None</t>
  </si>
  <si>
    <t>Protection:</t>
  </si>
  <si>
    <t>Protect Sheets=N;Protect Workbooks=N;Structure=N;Windows=N;ReadOnly=N</t>
  </si>
  <si>
    <t>REPORT VARIABLES</t>
  </si>
  <si>
    <t>Variable</t>
  </si>
  <si>
    <t>Description</t>
  </si>
  <si>
    <t>Type/Edit</t>
  </si>
  <si>
    <t>Value</t>
  </si>
  <si>
    <t>Field Dict Code</t>
  </si>
  <si>
    <t>List Values</t>
  </si>
  <si>
    <t>Variable 1:</t>
  </si>
  <si>
    <t>GLBUDLDG</t>
  </si>
  <si>
    <t>GL Budget Ledger</t>
  </si>
  <si>
    <t>AlphaNumeric;Y;Y;Y;Specified;200;0</t>
  </si>
  <si>
    <t>Variable 2:</t>
  </si>
  <si>
    <t>PJBUDLDG</t>
  </si>
  <si>
    <t>PJ Budget Ledger</t>
  </si>
  <si>
    <t>Variable 3:</t>
  </si>
  <si>
    <t>WSNAME</t>
  </si>
  <si>
    <t>Budget Worksheet Name</t>
  </si>
  <si>
    <t>Variable 4:</t>
  </si>
  <si>
    <t>WSVERS</t>
  </si>
  <si>
    <t>Budget Worksheet Version</t>
  </si>
  <si>
    <t>Variable 5:</t>
  </si>
  <si>
    <t>GLCURBUD</t>
  </si>
  <si>
    <t>Prev GL Budget Ledger</t>
  </si>
  <si>
    <t>Variable 6:</t>
  </si>
  <si>
    <t>PJCURBUD</t>
  </si>
  <si>
    <t>Prev PJ Budget Ledger</t>
  </si>
  <si>
    <t>Variable 7:</t>
  </si>
  <si>
    <t>PREVWSNAME</t>
  </si>
  <si>
    <t>Prev Budget Worksheet Name</t>
  </si>
  <si>
    <t>Variable 8:</t>
  </si>
  <si>
    <t>PREVWSVERS</t>
  </si>
  <si>
    <t>Prev Budget Worksheet Version</t>
  </si>
  <si>
    <t>10</t>
  </si>
  <si>
    <t>Variable 9:</t>
  </si>
  <si>
    <t>ENTITY</t>
  </si>
  <si>
    <t>Entity</t>
  </si>
  <si>
    <t>List;Y;Y;Y;Specified;200;0</t>
  </si>
  <si>
    <t>List=DropDownList;ChartComponent=GLCHART;1;HideInactive=N;Display=CodeDescription</t>
  </si>
  <si>
    <t>Variable 10:</t>
  </si>
  <si>
    <t>BUDYEAR</t>
  </si>
  <si>
    <t>Budget Year (eg 2018/19)</t>
  </si>
  <si>
    <t>Variable 11:</t>
  </si>
  <si>
    <t>LTP</t>
  </si>
  <si>
    <t>LTP or Annual Plan</t>
  </si>
  <si>
    <t>List=DropDownList;Display=CodeDescription;LTP;Long Term Plan;APLAN;Annual Plan</t>
  </si>
  <si>
    <t>Variable 12:</t>
  </si>
  <si>
    <t>OUTCOMELVL1</t>
  </si>
  <si>
    <t>Outcome Level 1</t>
  </si>
  <si>
    <t>List;Y;N;Y;Specified;200;0</t>
  </si>
  <si>
    <t>%</t>
  </si>
  <si>
    <t>List=DropDownList;SelectionCode=OUTCOME1;HideInactive=N;Display=CodeDescription;%;FOR WHOLE OF COUNCIL</t>
  </si>
  <si>
    <t>COLUMN DEFINITION</t>
  </si>
  <si>
    <t xml:space="preserve"> </t>
  </si>
  <si>
    <t>Name:</t>
  </si>
  <si>
    <t>GLOPEX</t>
  </si>
  <si>
    <t>Data Source:</t>
  </si>
  <si>
    <t>F1LDG.PeriodBalances</t>
  </si>
  <si>
    <t>Parameters:</t>
  </si>
  <si>
    <t>ChartName=GLBCHART</t>
  </si>
  <si>
    <t>Drilldown:</t>
  </si>
  <si>
    <t>Heading Start Row=1;Heading Rows=4;Offline Min Rows=50;SecAttLinks=True;CombOfflineShts=False;DD Link Cols Type=All</t>
  </si>
  <si>
    <t>Column Name:</t>
  </si>
  <si>
    <t>BUD</t>
  </si>
  <si>
    <t>YR1</t>
  </si>
  <si>
    <t>Variance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</si>
  <si>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</si>
  <si>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</si>
  <si>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</si>
  <si>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</si>
  <si>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</si>
  <si>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</si>
  <si>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</si>
  <si>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</si>
  <si>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</si>
  <si>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Action:</t>
  </si>
  <si>
    <t>Sum</t>
  </si>
  <si>
    <t>UserDefined</t>
  </si>
  <si>
    <t>Field:</t>
  </si>
  <si>
    <t>F1Lpb_BalAmt1</t>
  </si>
  <si>
    <t>Details:</t>
  </si>
  <si>
    <t>F1Ldg_Period between ('1' AND '12') AND F1Ldg_LdgName = '{&amp;GLCURBUD}'</t>
  </si>
  <si>
    <t>F1Ldg_Period between ('1' AND '12') AND F1Ldg_LdgName = '{&amp;GLBUDLDG}'</t>
  </si>
  <si>
    <t>F1Ldg_Period = '22' AND F1Ldg_LdgName = '{&amp;GLBUDLDG}'</t>
  </si>
  <si>
    <t>F1Ldg_Period = '23' AND F1Ldg_LdgName = '{&amp;GLBUDLDG}'</t>
  </si>
  <si>
    <t>F1Ldg_Period = '24' AND F1Ldg_LdgName = '{&amp;GLBUDLDG}'</t>
  </si>
  <si>
    <t>F1Ldg_Period = '25' AND F1Ldg_LdgName = '{&amp;GLBUDLDG}'</t>
  </si>
  <si>
    <t>F1Ldg_Period = '26' AND F1Ldg_LdgName = '{&amp;GLBUDLDG}'</t>
  </si>
  <si>
    <t>F1Ldg_Period = '27' AND F1Ldg_LdgName = '{&amp;GLBUDLDG}'</t>
  </si>
  <si>
    <t>F1Ldg_Period = '28' AND F1Ldg_LdgName = '{&amp;GLBUDLDG}'</t>
  </si>
  <si>
    <t>F1Ldg_Period = '29' AND F1Ldg_LdgName = '{&amp;GLBUDLDG}'</t>
  </si>
  <si>
    <t>F1Ldg_Period = '30' AND F1Ldg_LdgName = '{&amp;GLBUDLDG}'</t>
  </si>
  <si>
    <t>Display:</t>
  </si>
  <si>
    <t>Y</t>
  </si>
  <si>
    <t>N;'{&amp;LTP}' = 'LTP'</t>
  </si>
  <si>
    <t>N;'{&amp;LTP}' = 'APLAN'</t>
  </si>
  <si>
    <t>Use Column=Y;Display Column=Y;Title=Description;Title same as Column Name=Y;Type=SameAsColumn;Display Format Type=DefaultForType;Display Width=100;Link Options=None;Total Line Type=Automatic</t>
  </si>
  <si>
    <t>Use Column=Y;Display Column=Y;Title=BUD;Title same as Column Name=Y;Type=SameAsColumn;Display Format Type=DefaultForType;Display Format=#,##0.00~sc~(#,##0.00);Display Width=100;Link Options=None;Total Line Type=Automatic</t>
  </si>
  <si>
    <t>Use Column=Y;Display Column=Y;Title=YR1;Title same as Column Name=Y;Type=SameAsColumn;Display Format Type=DefaultForType;Display Format=#,##0.00~sc~(#,##0.00);Display Width=100;Link Options=None;Total Line Type=Automatic</t>
  </si>
  <si>
    <t>Use Column=Y;Display Column=Y;Title=Variance;Title same as Column Name=Y;Type=SameAsColumn;Display Format Type=DefaultForType;Display Width=100;Link Options=None;Total Line Type=None</t>
  </si>
  <si>
    <t>Use Column=Y;Display Column=Y;Title=YR2;Title same as Column Name=Y;Type=SameAsColumn;Display Format Type=DefaultForType;Display Format=#,##0.00~sc~(#,##0.00);Display Width=100;Link Options=None;Total Line Type=Automatic</t>
  </si>
  <si>
    <t>GLCAPEX</t>
  </si>
  <si>
    <t>PJCAPEX</t>
  </si>
  <si>
    <t>ChartName=PJBCHART</t>
  </si>
  <si>
    <t>F1Ldg_Period between ('1' AND '12') AND F1Ldg_LdgName = '{&amp;PJCURBUD}'</t>
  </si>
  <si>
    <t>F1Ldg_Period between ('1' AND '12') AND F1Ldg_LdgName = '{&amp;PJBUDLDG}'</t>
  </si>
  <si>
    <t>F1Ldg_Period = '22' AND F1Ldg_LdgName = '{&amp;PJBUDLDG}'</t>
  </si>
  <si>
    <t>F1Ldg_Period = '23' AND F1Ldg_LdgName = '{&amp;PJBUDLDG}'</t>
  </si>
  <si>
    <t>F1Ldg_Period = '24' AND F1Ldg_LdgName = '{&amp;PJBUDLDG}'</t>
  </si>
  <si>
    <t>F1Ldg_Period = '25' AND F1Ldg_LdgName = '{&amp;PJBUDLDG}'</t>
  </si>
  <si>
    <t>F1Ldg_Period = '26' AND F1Ldg_LdgName = '{&amp;PJBUDLDG}'</t>
  </si>
  <si>
    <t>F1Ldg_Period = '27' AND F1Ldg_LdgName = '{&amp;PJBUDLDG}'</t>
  </si>
  <si>
    <t>F1Ldg_Period = '28' AND F1Ldg_LdgName = '{&amp;PJBUDLDG}'</t>
  </si>
  <si>
    <t>F1Ldg_Period = '29' AND F1Ldg_LdgName = '{&amp;PJBUDLDG}'</t>
  </si>
  <si>
    <t>F1Ldg_Period = '30' AND F1Ldg_LdgName = '{&amp;PJBUDLDG}'</t>
  </si>
  <si>
    <t>FIS_ADJUST_GL</t>
  </si>
  <si>
    <t>BudgetWorksheet</t>
  </si>
  <si>
    <t>WorksheetType=FIS_ADJUST_GL</t>
  </si>
  <si>
    <t>FISCategoryOpex</t>
  </si>
  <si>
    <t>PrevYrAmount</t>
  </si>
  <si>
    <t>Year1Amount</t>
  </si>
  <si>
    <t>Year2Amount</t>
  </si>
  <si>
    <t>Year3Amount</t>
  </si>
  <si>
    <t>Year4Amount</t>
  </si>
  <si>
    <t>Year5Amount</t>
  </si>
  <si>
    <t>Year6Amount</t>
  </si>
  <si>
    <t>Year7Amount</t>
  </si>
  <si>
    <t>Year8Amount</t>
  </si>
  <si>
    <t>Year9Amount</t>
  </si>
  <si>
    <t>Year10Amount</t>
  </si>
  <si>
    <t>Display</t>
  </si>
  <si>
    <t>FISCATOPEX</t>
  </si>
  <si>
    <t>WS_NAME = '{&amp;PREVWSNAME}' AND WS_VERS = '{&amp;PREVWSVERS}'</t>
  </si>
  <si>
    <t>WS_NAME = '{&amp;WSNAME}' AND WS_VERS = '{&amp;WSVERS}'</t>
  </si>
  <si>
    <t>Use Column=Y;Display Column=Y;Title=FISCategory Opex;Title same as Column Name=Y;Type=SameAsColumn;Display Format Type=DefaultForType;Display Width=100;Link Options=None;Total Line Type=Automatic</t>
  </si>
  <si>
    <t>Use Column=Y;Display Column=Y;Title=Prev Yr Amount;Title same as Column Name=Y;Type=SameAsColumn;Display Format Type=DefaultForType;Display Format=#,##0.00~sc~(#,##0.00);Display Width=100;Link Options=None;Total Line Type=Automatic</t>
  </si>
  <si>
    <t>Use Column=Y;Display Column=Y;Title=Year 1Amount;Title same as Column Name=Y;Type=SameAsColumn;Display Format Type=DefaultForType;Display Format=#,##0.00~sc~(#,##0.00);Display Width=100;Link Options=None;Total Line Type=Automatic</t>
  </si>
  <si>
    <t>Use Column=Y;Display Column=Y;Title=Year 2Amount;Title same as Column Name=Y;Type=SameAsColumn;Display Format Type=DefaultForType;Display Format=#,##0.00~sc~(#,##0.00);Display Width=100;Link Options=None;Total Line Type=Automatic</t>
  </si>
  <si>
    <t>Use Column=Y;Display Column=Y;Title=Year 3Amount;Title same as Column Name=Y;Type=SameAsColumn;Display Format Type=DefaultForType;Display Format=#,##0.00~sc~(#,##0.00);Display Width=100;Link Options=None;Total Line Type=Automatic</t>
  </si>
  <si>
    <t>Use Column=Y;Display Column=Y;Title=Year 4Amount;Title same as Column Name=Y;Type=SameAsColumn;Display Format Type=DefaultForType;Display Format=#,##0.00~sc~(#,##0.00);Display Width=100;Link Options=None;Total Line Type=Automatic</t>
  </si>
  <si>
    <t>Use Column=Y;Display Column=Y;Title=Year 5Amount;Title same as Column Name=Y;Type=SameAsColumn;Display Format Type=DefaultForType;Display Format=#,##0.00~sc~(#,##0.00);Display Width=100;Link Options=None;Total Line Type=Automatic</t>
  </si>
  <si>
    <t>Use Column=Y;Display Column=Y;Title=Year 6Amount;Title same as Column Name=Y;Type=SameAsColumn;Display Format Type=DefaultForType;Display Format=#,##0.00~sc~(#,##0.00);Display Width=100;Link Options=None;Total Line Type=Automatic</t>
  </si>
  <si>
    <t>Use Column=Y;Display Column=Y;Title=Year 7Amount;Title same as Column Name=Y;Type=SameAsColumn;Display Format Type=DefaultForType;Display Format=#,##0.00~sc~(#,##0.00);Display Width=100;Link Options=None;Total Line Type=Automatic</t>
  </si>
  <si>
    <t>Use Column=Y;Display Column=Y;Title=Year 8Amount;Title same as Column Name=Y;Type=SameAsColumn;Display Format Type=DefaultForType;Display Format=#,##0.00~sc~(#,##0.00);Display Width=100;Link Options=None;Total Line Type=Automatic</t>
  </si>
  <si>
    <t>Use Column=Y;Display Column=Y;Title=Year 9Amount;Title same as Column Name=Y;Type=SameAsColumn;Display Format Type=DefaultForType;Display Format=#,##0.00~sc~(#,##0.00);Display Width=100;Link Options=None;Total Line Type=Automatic</t>
  </si>
  <si>
    <t>Use Column=Y;Display Column=Y;Title=Year 10Amount;Title same as Column Name=Y;Type=SameAsColumn;Display Format Type=DefaultForType;Display Format=#,##0.00~sc~(#,##0.00);Display Width=100;Link Options=None;Total Line Type=Automatic</t>
  </si>
  <si>
    <t>FIS_ADJUST_RATES_GL</t>
  </si>
  <si>
    <t>WorksheetType=FIS_ADJUST_RATES_GL</t>
  </si>
  <si>
    <t>ROW COMMANDS</t>
  </si>
  <si>
    <t>Command</t>
  </si>
  <si>
    <t>Details</t>
  </si>
  <si>
    <t>Selection</t>
  </si>
  <si>
    <t>Search</t>
  </si>
  <si>
    <t>Value (Fr)</t>
  </si>
  <si>
    <t>Value (To)</t>
  </si>
  <si>
    <t>h.COLUMNS</t>
  </si>
  <si>
    <t>FUNDING IMPACT STATEMENT</t>
  </si>
  <si>
    <t>h.SET</t>
  </si>
  <si>
    <t>Level 1</t>
  </si>
  <si>
    <t>Entity = '{&amp;ENTITY}' AND F1Ldg_LdgName one of ({&amp;GLBUDLDG}, {&amp;GLCURBUD}) AND Activity between ('1000' AND '1999') AND Capex_or_Opex = 'OPEX' AND Activity_Outcome_L1 like '{&amp;OUTCOMELVL1}'</t>
  </si>
  <si>
    <t>FOR THE WHOLE OF COUNCIL</t>
  </si>
  <si>
    <t>h.*</t>
  </si>
  <si>
    <t>{&amp;LTP}</t>
  </si>
  <si>
    <t>{&amp;BUDYEAR}</t>
  </si>
  <si>
    <t>h.FACTOR</t>
  </si>
  <si>
    <t>.001</t>
  </si>
  <si>
    <t>All</t>
  </si>
  <si>
    <t>$000s</t>
  </si>
  <si>
    <t>h.SIGN</t>
  </si>
  <si>
    <t>Credit</t>
  </si>
  <si>
    <t>Sources of operating funding</t>
  </si>
  <si>
    <t>h.LIST</t>
  </si>
  <si>
    <t>{FIS_Category___OPEX};{FIS_Category___OPEX_Description}</t>
  </si>
  <si>
    <t>FIS_Category___OPEX</t>
  </si>
  <si>
    <t>=</t>
  </si>
  <si>
    <t>120</t>
  </si>
  <si>
    <t>130</t>
  </si>
  <si>
    <t>140</t>
  </si>
  <si>
    <t>160</t>
  </si>
  <si>
    <t>Total operating funding (A)</t>
  </si>
  <si>
    <t>*</t>
  </si>
  <si>
    <t>150</t>
  </si>
  <si>
    <t>Debit</t>
  </si>
  <si>
    <t>Applications of operating funding</t>
  </si>
  <si>
    <t>200</t>
  </si>
  <si>
    <t>210</t>
  </si>
  <si>
    <t>230</t>
  </si>
  <si>
    <t>Total applications of operating funding (B)</t>
  </si>
  <si>
    <t>Surplus (deficit) of operating funding (A-B)</t>
  </si>
  <si>
    <t>220</t>
  </si>
  <si>
    <t>500</t>
  </si>
  <si>
    <t>Depreciation</t>
  </si>
  <si>
    <t>Entity = '{&amp;ENTITY}' AND F1Ldg_LdgName one of ({&amp;GLBUDLDG}, {&amp;GLCURBUD}) AND Activity_Outcome_L1 like '{&amp;OUTCOMELVL1}'</t>
  </si>
  <si>
    <t>Sources of capital funding (GL)</t>
  </si>
  <si>
    <t>{FIS_Category___CAPEX};{FIS_Category___CAPEX_Description}</t>
  </si>
  <si>
    <t>FIS_Category___CAPEX</t>
  </si>
  <si>
    <t>300</t>
  </si>
  <si>
    <t>310</t>
  </si>
  <si>
    <t>Increase (decrease) in debt</t>
  </si>
  <si>
    <t>320</t>
  </si>
  <si>
    <t>330</t>
  </si>
  <si>
    <t>Total sources of capital funding (C)</t>
  </si>
  <si>
    <t>Applications of capital funding</t>
  </si>
  <si>
    <t>Increase (decrease) in reserves</t>
  </si>
  <si>
    <t>Increase (decrease) in investments</t>
  </si>
  <si>
    <t>Total applications of capital funding (D)</t>
  </si>
  <si>
    <t>Entity = '{&amp;ENTITY}' AND F1Ldg_LdgName one of ({&amp;PJBUDLDG}, {&amp;PJCURBUD}) AND Capex_or_Opex = 'CAPEX' AND Activity between ('2000' AND '2999') AND Activity_Outcome_L1 like '{&amp;OUTCOMELVL1}'</t>
  </si>
  <si>
    <t>Sources of capital funding (PJ)</t>
  </si>
  <si>
    <t>Capital expenditure</t>
  </si>
  <si>
    <t>h.DISPLAY</t>
  </si>
  <si>
    <t>Project_Type</t>
  </si>
  <si>
    <t>GU</t>
  </si>
  <si>
    <t>LU</t>
  </si>
  <si>
    <t>CR</t>
  </si>
  <si>
    <t>FIS_ADJUST_GL_OPEX (adjustments worksheet)</t>
  </si>
  <si>
    <t>WS_NAME one of ({&amp;WSNAME}, {&amp;PREVWSNAME}) AND WS_VERS one of ({&amp;WSVERS}, {&amp;PREVWSVERS}) AND OUTCOME like '{&amp;OUTCOMELVL1}'</t>
  </si>
  <si>
    <t>{FISCATOPEX};{FISCATOPEX}</t>
  </si>
  <si>
    <t>100</t>
  </si>
  <si>
    <t>110</t>
  </si>
  <si>
    <t>FIS_ADJUST_RATES_GL_OPEX (adjustments worksheet)</t>
  </si>
  <si>
    <t>FIS_ADJUST_GL_CAPEX (adjustments worksheet)</t>
  </si>
  <si>
    <t>{FISCATCAPEX};{FISCATCAPEX}</t>
  </si>
  <si>
    <t>FISCATCAPEX</t>
  </si>
  <si>
    <t>700</t>
  </si>
  <si>
    <t>Increase (decrease) in debt (adjustments that add into final figure below)</t>
  </si>
  <si>
    <t>600</t>
  </si>
  <si>
    <t>Increase (decrease) in investments (adjustments that add into final figure below)</t>
  </si>
  <si>
    <t>FINAL REPORT BELOW (ALL SOURCES ABOVE ADDED TOGETHER)</t>
  </si>
  <si>
    <t>FOR WHOLE OF COUNCIL</t>
  </si>
  <si>
    <t>General rates, uniform annual general charges, rates penalties</t>
  </si>
  <si>
    <t>Targeted rates (other than a targeted rate for water supply)</t>
  </si>
  <si>
    <t>Subsidies and grants for operating purposes</t>
  </si>
  <si>
    <t>Fees and charges</t>
  </si>
  <si>
    <t>Interest and dividends from investments</t>
  </si>
  <si>
    <t>Local authorities fuel tax, fines, infringement fees, and other receipts</t>
  </si>
  <si>
    <t>Payments to staff and suppliers</t>
  </si>
  <si>
    <t>Finance costs</t>
  </si>
  <si>
    <t>Other operating funding applications</t>
  </si>
  <si>
    <t>Sources of capital funding</t>
  </si>
  <si>
    <t>Subsidies and grants for capital expenditure</t>
  </si>
  <si>
    <t>Development and financial contributions</t>
  </si>
  <si>
    <t>Gross proceeds from sales of assets</t>
  </si>
  <si>
    <t>Lump sum contributions</t>
  </si>
  <si>
    <t>Surplus (deficit) of capital funding (C-D)</t>
  </si>
  <si>
    <t>Funding balance ((A-B) + (C-D))</t>
  </si>
  <si>
    <t>Expenses for this activity grouping include the following depreciation/amortisation charge</t>
  </si>
  <si>
    <t>Internal charges and overheads recovered</t>
  </si>
  <si>
    <t>Internal charges and overheads applied</t>
  </si>
  <si>
    <t>Total of internal charges</t>
  </si>
  <si>
    <t>Total Gardens, beaches and green open spaces</t>
  </si>
  <si>
    <t>NA</t>
  </si>
  <si>
    <t>Budget W'sheet Name</t>
  </si>
  <si>
    <t>Budget W'sheet Version</t>
  </si>
  <si>
    <t>Prev Bud W'sheet Name</t>
  </si>
  <si>
    <t>Prev Bud W'sheet Version</t>
  </si>
  <si>
    <t>Parking (7.2)</t>
  </si>
  <si>
    <t>Increase (decrease) in debt (calculated)</t>
  </si>
  <si>
    <t>{&amp;OUTCOMELVL1.DESCRLONG} ({&amp;OUTCOMELVL1})</t>
  </si>
  <si>
    <t>Organisational Projects (10.1)</t>
  </si>
  <si>
    <t>DefnSheetName=_defntmp_ (2)</t>
  </si>
  <si>
    <t>Transport (7.1)</t>
  </si>
  <si>
    <t>Building and development control (6.2)</t>
  </si>
  <si>
    <t>Urban development, heritage and public spaces development (6.1)</t>
  </si>
  <si>
    <t>Public health and safety (5.3)</t>
  </si>
  <si>
    <t>Community participation and support (5.2)</t>
  </si>
  <si>
    <t>Recreation promotion and support (5.1)</t>
  </si>
  <si>
    <t>Arts and cultural activities (4.1)</t>
  </si>
  <si>
    <t>City promotions and business support (3.1)</t>
  </si>
  <si>
    <t>Conservation attractions (2.6)</t>
  </si>
  <si>
    <t>Stormwater (2.5)</t>
  </si>
  <si>
    <t>Wastewater (2.4)</t>
  </si>
  <si>
    <t>Water (2.3)</t>
  </si>
  <si>
    <t>Waste reduction and energy conservation (2.2)</t>
  </si>
  <si>
    <t>Gardens, beaches and green open spaces (2.1)</t>
  </si>
  <si>
    <t>Maori and mana whenua partnerships (1.2)</t>
  </si>
  <si>
    <t>Governance information and engagement (1.1)</t>
  </si>
  <si>
    <t>h.REPEAT</t>
  </si>
  <si>
    <t>Activity_Outcome_L1;Y;Off</t>
  </si>
  <si>
    <t>{&amp;PJCAPEX.Activity_Outcome_L1_Description}</t>
  </si>
  <si>
    <t>Total {&amp;PJCAPEX.Activity_Outcome_L1_Description}</t>
  </si>
  <si>
    <t>REPEAT END</t>
  </si>
  <si>
    <t>Total for whole of council</t>
  </si>
  <si>
    <t>2021/22</t>
  </si>
  <si>
    <t>Subsidies and Grants for operating purpo</t>
  </si>
  <si>
    <t>:h.DISPLAY</t>
  </si>
  <si>
    <t>Interest and Dividends from investments</t>
  </si>
  <si>
    <t>Local authorities fuel tax, fines, infri</t>
  </si>
  <si>
    <t>Subsidies and grants for capital expendi</t>
  </si>
  <si>
    <t>Gross Proceeds from sales of assets</t>
  </si>
  <si>
    <t>Total Organisational Projects</t>
  </si>
  <si>
    <t>:*</t>
  </si>
  <si>
    <t>:h.*</t>
  </si>
  <si>
    <t>:h.SIGN</t>
  </si>
  <si>
    <t>Gardens, beaches and green open spaces</t>
  </si>
  <si>
    <t>Total Governance information and engagement</t>
  </si>
  <si>
    <t>Waste reduction and energy conservation</t>
  </si>
  <si>
    <t>Total Waste reduction and energy conservation</t>
  </si>
  <si>
    <t>Water</t>
  </si>
  <si>
    <t>Total Water</t>
  </si>
  <si>
    <t>Wastewater</t>
  </si>
  <si>
    <t>Total Wastewater</t>
  </si>
  <si>
    <t>Stormwater</t>
  </si>
  <si>
    <t>Total Stormwater</t>
  </si>
  <si>
    <t>Conservation attractions</t>
  </si>
  <si>
    <t>Total Conservation attractions</t>
  </si>
  <si>
    <t>City promotions and business support</t>
  </si>
  <si>
    <t>Total City promotions and business support</t>
  </si>
  <si>
    <t>Arts and cultural activities</t>
  </si>
  <si>
    <t>Total Arts and cultural activities</t>
  </si>
  <si>
    <t>Recreation promotion and support</t>
  </si>
  <si>
    <t>Total Recreation promotion and support</t>
  </si>
  <si>
    <t>Community participation and support</t>
  </si>
  <si>
    <t>Total Community participation and support</t>
  </si>
  <si>
    <t>Public health and safety</t>
  </si>
  <si>
    <t>Total Public health and safety</t>
  </si>
  <si>
    <t>Urban development, heritage and public spaces development</t>
  </si>
  <si>
    <t>Total Urban development, heritage and public spaces development</t>
  </si>
  <si>
    <t>Building and development control</t>
  </si>
  <si>
    <t>Total Building and development control</t>
  </si>
  <si>
    <t>Transport</t>
  </si>
  <si>
    <t>Total Transport</t>
  </si>
  <si>
    <t>:REPEAT END</t>
  </si>
  <si>
    <t>Governance information and engagement</t>
  </si>
  <si>
    <t>Parking</t>
  </si>
  <si>
    <t>Organisational Projects</t>
  </si>
  <si>
    <t>:h.REPEAT</t>
  </si>
  <si>
    <t>240</t>
  </si>
  <si>
    <t>DefnSheetName=_defntmp_</t>
  </si>
  <si>
    <t>22GLBB06</t>
  </si>
  <si>
    <t>22PJBB06</t>
  </si>
  <si>
    <t>21GLBBUD</t>
  </si>
  <si>
    <t>21PJBBUD</t>
  </si>
  <si>
    <t>F1Lpb_BalAmt2</t>
  </si>
  <si>
    <t>Total Parking</t>
  </si>
  <si>
    <t>:h.LIST</t>
  </si>
  <si>
    <t>DefnSheetName=_defntmp_ (3)</t>
  </si>
  <si>
    <t>Updated on 09-Jun-2021 13:42:45 by user KEREAM2R</t>
  </si>
  <si>
    <t>Updated on 09-Jun-2021 13:45:30 by user KEREAM2R</t>
  </si>
  <si>
    <t>Updated on 09-Jun-2021 13:45:38 by user KEREAM2R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</si>
</sst>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theme="0" tint="-0.34971160008545182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34974211859492782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34974211859492782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34974211859492782"/>
        <bgColor indexed="64"/>
      </patternFill>
    </fill>
    <fill>
      <patternFill patternType="solid">
        <fgColor theme="0" tint="-0.14978484450819421"/>
        <bgColor indexed="64"/>
      </patternFill>
    </fill>
    <fill>
      <patternFill patternType="solid">
        <fgColor theme="0" tint="-0.34977263710440382"/>
        <bgColor indexed="64"/>
      </patternFill>
    </fill>
    <fill>
      <patternFill patternType="solid">
        <fgColor theme="0" tint="-0.14978484450819421"/>
        <bgColor indexed="64"/>
      </patternFill>
    </fill>
    <fill>
      <patternFill patternType="solid">
        <fgColor theme="0" tint="-0.34977263710440382"/>
        <bgColor indexed="64"/>
      </patternFill>
    </fill>
    <fill>
      <patternFill patternType="solid">
        <fgColor theme="0" tint="-0.14978484450819421"/>
        <bgColor indexed="64"/>
      </patternFill>
    </fill>
    <fill>
      <patternFill patternType="solid">
        <fgColor theme="0" tint="-0.34977263710440382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 tint="-0.34980315561387981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 tint="-0.34980315561387981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 tint="-0.34980315561387981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 tint="-0.34983367412335581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 tint="-0.34983367412335581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 tint="-0.3498336741233558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3498641926328318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3498641926328318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3498641926328318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3498947111423078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3498947111423078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349894711142307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557481612597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3" borderId="0" xfId="0" applyFill="1" applyBorder="1"/>
    <xf numFmtId="0" fontId="2" fillId="3" borderId="0" xfId="0" applyFont="1" applyFill="1" applyBorder="1"/>
    <xf numFmtId="0" fontId="0" fillId="3" borderId="0" xfId="0" applyFont="1" applyFill="1" applyBorder="1"/>
    <xf numFmtId="0" fontId="1" fillId="3" borderId="0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0" xfId="0" applyFont="1" applyFill="1" applyBorder="1"/>
    <xf numFmtId="0" fontId="1" fillId="4" borderId="0" xfId="0" applyFont="1" applyFill="1" applyBorder="1"/>
    <xf numFmtId="0" fontId="0" fillId="4" borderId="0" xfId="0" quotePrefix="1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0" fillId="5" borderId="0" xfId="0" applyFont="1" applyFill="1" applyBorder="1"/>
    <xf numFmtId="0" fontId="1" fillId="5" borderId="0" xfId="0" applyFont="1" applyFill="1" applyBorder="1"/>
    <xf numFmtId="0" fontId="0" fillId="2" borderId="0" xfId="0" applyFill="1"/>
    <xf numFmtId="0" fontId="2" fillId="4" borderId="0" xfId="0" applyFont="1" applyFill="1"/>
    <xf numFmtId="0" fontId="0" fillId="4" borderId="0" xfId="0" applyFont="1" applyFill="1"/>
    <xf numFmtId="0" fontId="0" fillId="2" borderId="0" xfId="0" applyFont="1" applyFill="1"/>
    <xf numFmtId="0" fontId="1" fillId="2" borderId="0" xfId="0" applyFont="1" applyFill="1"/>
    <xf numFmtId="0" fontId="1" fillId="4" borderId="0" xfId="0" applyFont="1" applyFill="1"/>
    <xf numFmtId="0" fontId="7" fillId="0" borderId="0" xfId="0" applyFont="1"/>
    <xf numFmtId="0" fontId="0" fillId="4" borderId="0" xfId="0" quotePrefix="1" applyFont="1" applyFill="1"/>
    <xf numFmtId="0" fontId="6" fillId="0" borderId="0" xfId="0" applyFont="1"/>
    <xf numFmtId="0" fontId="6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NumberFormat="1" applyFont="1"/>
    <xf numFmtId="4" fontId="3" fillId="0" borderId="0" xfId="0" applyNumberFormat="1" applyFont="1" applyAlignment="1">
      <alignment horizontal="center" vertical="top"/>
    </xf>
    <xf numFmtId="4" fontId="3" fillId="0" borderId="3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/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6" borderId="0" xfId="0" applyFont="1" applyFill="1" applyBorder="1"/>
    <xf numFmtId="0" fontId="0" fillId="6" borderId="0" xfId="0" applyFill="1"/>
    <xf numFmtId="0" fontId="3" fillId="6" borderId="0" xfId="0" applyNumberFormat="1" applyFont="1" applyFill="1"/>
    <xf numFmtId="0" fontId="0" fillId="6" borderId="0" xfId="0" applyNumberFormat="1" applyFont="1" applyFill="1"/>
    <xf numFmtId="0" fontId="3" fillId="6" borderId="4" xfId="0" applyFont="1" applyFill="1" applyBorder="1"/>
    <xf numFmtId="0" fontId="3" fillId="6" borderId="0" xfId="0" applyFont="1" applyFill="1" applyBorder="1"/>
    <xf numFmtId="0" fontId="5" fillId="6" borderId="0" xfId="0" applyFont="1" applyFill="1"/>
    <xf numFmtId="0" fontId="3" fillId="0" borderId="0" xfId="0" applyFont="1" applyBorder="1"/>
    <xf numFmtId="0" fontId="0" fillId="0" borderId="3" xfId="0" applyNumberFormat="1" applyFont="1" applyBorder="1"/>
    <xf numFmtId="0" fontId="3" fillId="0" borderId="0" xfId="0" applyNumberFormat="1" applyFont="1"/>
    <xf numFmtId="0" fontId="0" fillId="0" borderId="0" xfId="0" applyNumberFormat="1" applyFont="1" applyAlignment="1">
      <alignment horizontal="left"/>
    </xf>
    <xf numFmtId="0" fontId="3" fillId="0" borderId="4" xfId="0" applyFont="1" applyBorder="1"/>
    <xf numFmtId="0" fontId="0" fillId="0" borderId="0" xfId="0" applyNumberFormat="1" applyFont="1" applyFill="1"/>
    <xf numFmtId="0" fontId="3" fillId="0" borderId="0" xfId="0" applyFont="1" applyAlignment="1">
      <alignment vertical="top" wrapText="1"/>
    </xf>
    <xf numFmtId="164" fontId="3" fillId="0" borderId="4" xfId="0" applyNumberFormat="1" applyFont="1" applyBorder="1"/>
    <xf numFmtId="0" fontId="0" fillId="4" borderId="0" xfId="0" applyFill="1"/>
    <xf numFmtId="0" fontId="2" fillId="3" borderId="5" xfId="0" applyFont="1" applyFill="1" applyBorder="1"/>
    <xf numFmtId="0" fontId="0" fillId="3" borderId="0" xfId="0" applyFont="1" applyFill="1"/>
    <xf numFmtId="0" fontId="1" fillId="3" borderId="0" xfId="0" applyFont="1" applyFill="1"/>
    <xf numFmtId="0" fontId="1" fillId="0" borderId="0" xfId="0" applyNumberFormat="1" applyFont="1"/>
    <xf numFmtId="0" fontId="3" fillId="0" borderId="4" xfId="0" applyFont="1" applyFill="1" applyBorder="1"/>
    <xf numFmtId="0" fontId="0" fillId="6" borderId="0" xfId="0" quotePrefix="1" applyNumberFormat="1" applyFont="1" applyFill="1"/>
    <xf numFmtId="0" fontId="0" fillId="4" borderId="0" xfId="0" quotePrefix="1" applyFill="1"/>
    <xf numFmtId="0" fontId="5" fillId="7" borderId="3" xfId="0" applyNumberFormat="1" applyFont="1" applyFill="1" applyBorder="1"/>
    <xf numFmtId="0" fontId="3" fillId="7" borderId="0" xfId="0" applyNumberFormat="1" applyFont="1" applyFill="1"/>
    <xf numFmtId="0" fontId="0" fillId="7" borderId="0" xfId="0" applyNumberFormat="1" applyFont="1" applyFill="1"/>
    <xf numFmtId="0" fontId="3" fillId="7" borderId="4" xfId="0" applyFont="1" applyFill="1" applyBorder="1"/>
    <xf numFmtId="0" fontId="3" fillId="7" borderId="0" xfId="0" applyFont="1" applyFill="1" applyBorder="1"/>
    <xf numFmtId="0" fontId="0" fillId="7" borderId="0" xfId="0" applyFill="1"/>
    <xf numFmtId="0" fontId="5" fillId="7" borderId="0" xfId="0" applyNumberFormat="1" applyFont="1" applyFill="1"/>
    <xf numFmtId="0" fontId="5" fillId="7" borderId="0" xfId="0" applyFont="1" applyFill="1" applyBorder="1"/>
    <xf numFmtId="0" fontId="5" fillId="7" borderId="0" xfId="0" applyFont="1" applyFill="1"/>
    <xf numFmtId="0" fontId="0" fillId="8" borderId="0" xfId="0" applyFill="1"/>
    <xf numFmtId="0" fontId="4" fillId="8" borderId="0" xfId="0" applyFont="1" applyFill="1" applyBorder="1"/>
    <xf numFmtId="164" fontId="3" fillId="8" borderId="0" xfId="0" applyNumberFormat="1" applyFont="1" applyFill="1" applyBorder="1" applyAlignment="1">
      <alignment horizontal="right"/>
    </xf>
    <xf numFmtId="0" fontId="0" fillId="7" borderId="0" xfId="0" quotePrefix="1" applyNumberFormat="1" applyFont="1" applyFill="1"/>
    <xf numFmtId="0" fontId="5" fillId="9" borderId="3" xfId="0" applyNumberFormat="1" applyFont="1" applyFill="1" applyBorder="1"/>
    <xf numFmtId="0" fontId="3" fillId="9" borderId="0" xfId="0" applyNumberFormat="1" applyFont="1" applyFill="1"/>
    <xf numFmtId="0" fontId="0" fillId="9" borderId="0" xfId="0" applyNumberFormat="1" applyFont="1" applyFill="1"/>
    <xf numFmtId="0" fontId="3" fillId="9" borderId="4" xfId="0" applyFont="1" applyFill="1" applyBorder="1"/>
    <xf numFmtId="0" fontId="0" fillId="9" borderId="0" xfId="0" applyFill="1"/>
    <xf numFmtId="0" fontId="3" fillId="9" borderId="0" xfId="0" applyFont="1" applyFill="1" applyBorder="1"/>
    <xf numFmtId="0" fontId="5" fillId="9" borderId="0" xfId="0" applyNumberFormat="1" applyFont="1" applyFill="1"/>
    <xf numFmtId="0" fontId="5" fillId="9" borderId="0" xfId="0" applyFont="1" applyFill="1" applyBorder="1"/>
    <xf numFmtId="0" fontId="5" fillId="9" borderId="0" xfId="0" applyFont="1" applyFill="1"/>
    <xf numFmtId="0" fontId="0" fillId="10" borderId="0" xfId="0" applyFill="1"/>
    <xf numFmtId="0" fontId="4" fillId="10" borderId="0" xfId="0" applyFont="1" applyFill="1" applyBorder="1"/>
    <xf numFmtId="164" fontId="3" fillId="10" borderId="0" xfId="0" applyNumberFormat="1" applyFont="1" applyFill="1" applyBorder="1" applyAlignment="1">
      <alignment horizontal="right"/>
    </xf>
    <xf numFmtId="0" fontId="0" fillId="9" borderId="0" xfId="0" quotePrefix="1" applyNumberFormat="1" applyFont="1" applyFill="1"/>
    <xf numFmtId="0" fontId="5" fillId="11" borderId="3" xfId="0" applyNumberFormat="1" applyFont="1" applyFill="1" applyBorder="1"/>
    <xf numFmtId="0" fontId="3" fillId="11" borderId="0" xfId="0" applyNumberFormat="1" applyFont="1" applyFill="1"/>
    <xf numFmtId="0" fontId="0" fillId="11" borderId="0" xfId="0" applyNumberFormat="1" applyFont="1" applyFill="1"/>
    <xf numFmtId="0" fontId="3" fillId="11" borderId="4" xfId="0" applyFont="1" applyFill="1" applyBorder="1"/>
    <xf numFmtId="0" fontId="0" fillId="11" borderId="0" xfId="0" applyFill="1"/>
    <xf numFmtId="0" fontId="3" fillId="11" borderId="0" xfId="0" applyFont="1" applyFill="1" applyBorder="1"/>
    <xf numFmtId="0" fontId="5" fillId="11" borderId="0" xfId="0" applyNumberFormat="1" applyFont="1" applyFill="1"/>
    <xf numFmtId="0" fontId="5" fillId="11" borderId="0" xfId="0" applyFont="1" applyFill="1" applyBorder="1"/>
    <xf numFmtId="0" fontId="5" fillId="11" borderId="0" xfId="0" applyFont="1" applyFill="1"/>
    <xf numFmtId="0" fontId="0" fillId="12" borderId="0" xfId="0" applyFill="1"/>
    <xf numFmtId="0" fontId="4" fillId="12" borderId="0" xfId="0" applyFont="1" applyFill="1" applyBorder="1"/>
    <xf numFmtId="164" fontId="3" fillId="12" borderId="0" xfId="0" applyNumberFormat="1" applyFont="1" applyFill="1" applyBorder="1" applyAlignment="1">
      <alignment horizontal="right"/>
    </xf>
    <xf numFmtId="0" fontId="0" fillId="11" borderId="0" xfId="0" quotePrefix="1" applyNumberFormat="1" applyFont="1" applyFill="1"/>
    <xf numFmtId="0" fontId="5" fillId="13" borderId="3" xfId="0" applyNumberFormat="1" applyFont="1" applyFill="1" applyBorder="1"/>
    <xf numFmtId="0" fontId="3" fillId="13" borderId="0" xfId="0" applyNumberFormat="1" applyFont="1" applyFill="1"/>
    <xf numFmtId="0" fontId="0" fillId="13" borderId="0" xfId="0" applyNumberFormat="1" applyFont="1" applyFill="1"/>
    <xf numFmtId="0" fontId="3" fillId="13" borderId="4" xfId="0" applyFont="1" applyFill="1" applyBorder="1"/>
    <xf numFmtId="0" fontId="0" fillId="13" borderId="0" xfId="0" applyFill="1"/>
    <xf numFmtId="0" fontId="3" fillId="13" borderId="0" xfId="0" applyFont="1" applyFill="1" applyBorder="1"/>
    <xf numFmtId="0" fontId="5" fillId="13" borderId="0" xfId="0" applyNumberFormat="1" applyFont="1" applyFill="1"/>
    <xf numFmtId="0" fontId="5" fillId="13" borderId="0" xfId="0" applyFont="1" applyFill="1" applyBorder="1"/>
    <xf numFmtId="0" fontId="5" fillId="13" borderId="0" xfId="0" applyFont="1" applyFill="1"/>
    <xf numFmtId="0" fontId="0" fillId="14" borderId="0" xfId="0" applyFill="1"/>
    <xf numFmtId="0" fontId="4" fillId="14" borderId="0" xfId="0" applyFont="1" applyFill="1" applyBorder="1"/>
    <xf numFmtId="164" fontId="3" fillId="14" borderId="0" xfId="0" applyNumberFormat="1" applyFont="1" applyFill="1" applyBorder="1" applyAlignment="1">
      <alignment horizontal="right"/>
    </xf>
    <xf numFmtId="0" fontId="0" fillId="13" borderId="0" xfId="0" quotePrefix="1" applyNumberFormat="1" applyFont="1" applyFill="1"/>
    <xf numFmtId="0" fontId="5" fillId="15" borderId="3" xfId="0" applyNumberFormat="1" applyFont="1" applyFill="1" applyBorder="1"/>
    <xf numFmtId="0" fontId="3" fillId="15" borderId="0" xfId="0" applyNumberFormat="1" applyFont="1" applyFill="1"/>
    <xf numFmtId="0" fontId="0" fillId="15" borderId="0" xfId="0" applyNumberFormat="1" applyFont="1" applyFill="1"/>
    <xf numFmtId="0" fontId="3" fillId="15" borderId="4" xfId="0" applyFont="1" applyFill="1" applyBorder="1"/>
    <xf numFmtId="0" fontId="0" fillId="15" borderId="0" xfId="0" applyFill="1"/>
    <xf numFmtId="0" fontId="3" fillId="15" borderId="0" xfId="0" applyFont="1" applyFill="1" applyBorder="1"/>
    <xf numFmtId="0" fontId="5" fillId="15" borderId="0" xfId="0" applyNumberFormat="1" applyFont="1" applyFill="1"/>
    <xf numFmtId="0" fontId="5" fillId="15" borderId="0" xfId="0" applyFont="1" applyFill="1" applyBorder="1"/>
    <xf numFmtId="0" fontId="5" fillId="15" borderId="0" xfId="0" applyFont="1" applyFill="1"/>
    <xf numFmtId="0" fontId="0" fillId="16" borderId="0" xfId="0" applyFill="1"/>
    <xf numFmtId="0" fontId="4" fillId="16" borderId="0" xfId="0" applyFont="1" applyFill="1" applyBorder="1"/>
    <xf numFmtId="164" fontId="3" fillId="16" borderId="0" xfId="0" applyNumberFormat="1" applyFont="1" applyFill="1" applyBorder="1" applyAlignment="1">
      <alignment horizontal="right"/>
    </xf>
    <xf numFmtId="0" fontId="0" fillId="15" borderId="0" xfId="0" quotePrefix="1" applyNumberFormat="1" applyFont="1" applyFill="1"/>
    <xf numFmtId="0" fontId="5" fillId="17" borderId="3" xfId="0" applyNumberFormat="1" applyFont="1" applyFill="1" applyBorder="1"/>
    <xf numFmtId="0" fontId="3" fillId="17" borderId="0" xfId="0" applyNumberFormat="1" applyFont="1" applyFill="1"/>
    <xf numFmtId="0" fontId="0" fillId="17" borderId="0" xfId="0" applyNumberFormat="1" applyFont="1" applyFill="1"/>
    <xf numFmtId="0" fontId="3" fillId="17" borderId="4" xfId="0" applyFont="1" applyFill="1" applyBorder="1"/>
    <xf numFmtId="0" fontId="0" fillId="17" borderId="0" xfId="0" applyFill="1"/>
    <xf numFmtId="0" fontId="3" fillId="17" borderId="0" xfId="0" applyFont="1" applyFill="1" applyBorder="1"/>
    <xf numFmtId="0" fontId="5" fillId="17" borderId="0" xfId="0" applyNumberFormat="1" applyFont="1" applyFill="1"/>
    <xf numFmtId="0" fontId="5" fillId="17" borderId="0" xfId="0" applyFont="1" applyFill="1" applyBorder="1"/>
    <xf numFmtId="0" fontId="5" fillId="17" borderId="0" xfId="0" applyFont="1" applyFill="1"/>
    <xf numFmtId="0" fontId="0" fillId="18" borderId="0" xfId="0" applyFill="1"/>
    <xf numFmtId="0" fontId="4" fillId="18" borderId="0" xfId="0" applyFont="1" applyFill="1" applyBorder="1"/>
    <xf numFmtId="164" fontId="3" fillId="18" borderId="0" xfId="0" applyNumberFormat="1" applyFont="1" applyFill="1" applyBorder="1" applyAlignment="1">
      <alignment horizontal="right"/>
    </xf>
    <xf numFmtId="0" fontId="0" fillId="17" borderId="0" xfId="0" quotePrefix="1" applyNumberFormat="1" applyFont="1" applyFill="1"/>
    <xf numFmtId="0" fontId="5" fillId="19" borderId="3" xfId="0" applyNumberFormat="1" applyFont="1" applyFill="1" applyBorder="1"/>
    <xf numFmtId="0" fontId="3" fillId="19" borderId="0" xfId="0" applyNumberFormat="1" applyFont="1" applyFill="1"/>
    <xf numFmtId="0" fontId="0" fillId="19" borderId="0" xfId="0" applyNumberFormat="1" applyFont="1" applyFill="1"/>
    <xf numFmtId="0" fontId="3" fillId="19" borderId="4" xfId="0" applyFont="1" applyFill="1" applyBorder="1"/>
    <xf numFmtId="0" fontId="0" fillId="19" borderId="0" xfId="0" applyFill="1"/>
    <xf numFmtId="0" fontId="3" fillId="19" borderId="0" xfId="0" applyFont="1" applyFill="1" applyBorder="1"/>
    <xf numFmtId="0" fontId="5" fillId="19" borderId="0" xfId="0" applyNumberFormat="1" applyFont="1" applyFill="1"/>
    <xf numFmtId="0" fontId="5" fillId="19" borderId="0" xfId="0" applyFont="1" applyFill="1" applyBorder="1"/>
    <xf numFmtId="0" fontId="5" fillId="19" borderId="0" xfId="0" applyFont="1" applyFill="1"/>
    <xf numFmtId="0" fontId="0" fillId="20" borderId="0" xfId="0" applyFill="1"/>
    <xf numFmtId="0" fontId="4" fillId="20" borderId="0" xfId="0" applyFont="1" applyFill="1" applyBorder="1"/>
    <xf numFmtId="164" fontId="3" fillId="20" borderId="0" xfId="0" applyNumberFormat="1" applyFont="1" applyFill="1" applyBorder="1" applyAlignment="1">
      <alignment horizontal="right"/>
    </xf>
    <xf numFmtId="0" fontId="0" fillId="19" borderId="0" xfId="0" quotePrefix="1" applyNumberFormat="1" applyFont="1" applyFill="1"/>
    <xf numFmtId="0" fontId="5" fillId="21" borderId="3" xfId="0" applyNumberFormat="1" applyFont="1" applyFill="1" applyBorder="1"/>
    <xf numFmtId="0" fontId="3" fillId="21" borderId="0" xfId="0" applyNumberFormat="1" applyFont="1" applyFill="1"/>
    <xf numFmtId="0" fontId="0" fillId="21" borderId="0" xfId="0" applyNumberFormat="1" applyFont="1" applyFill="1"/>
    <xf numFmtId="0" fontId="3" fillId="21" borderId="4" xfId="0" applyFont="1" applyFill="1" applyBorder="1"/>
    <xf numFmtId="0" fontId="0" fillId="21" borderId="0" xfId="0" applyFill="1"/>
    <xf numFmtId="0" fontId="3" fillId="21" borderId="0" xfId="0" applyFont="1" applyFill="1" applyBorder="1"/>
    <xf numFmtId="0" fontId="5" fillId="21" borderId="0" xfId="0" applyNumberFormat="1" applyFont="1" applyFill="1"/>
    <xf numFmtId="0" fontId="5" fillId="21" borderId="0" xfId="0" applyFont="1" applyFill="1" applyBorder="1"/>
    <xf numFmtId="0" fontId="5" fillId="21" borderId="0" xfId="0" applyFont="1" applyFill="1"/>
    <xf numFmtId="0" fontId="0" fillId="22" borderId="0" xfId="0" applyFill="1"/>
    <xf numFmtId="0" fontId="4" fillId="22" borderId="0" xfId="0" applyFont="1" applyFill="1" applyBorder="1"/>
    <xf numFmtId="164" fontId="3" fillId="22" borderId="0" xfId="0" applyNumberFormat="1" applyFont="1" applyFill="1" applyBorder="1" applyAlignment="1">
      <alignment horizontal="right"/>
    </xf>
    <xf numFmtId="0" fontId="0" fillId="21" borderId="0" xfId="0" quotePrefix="1" applyNumberFormat="1" applyFont="1" applyFill="1"/>
    <xf numFmtId="0" fontId="5" fillId="23" borderId="3" xfId="0" applyNumberFormat="1" applyFont="1" applyFill="1" applyBorder="1"/>
    <xf numFmtId="0" fontId="3" fillId="23" borderId="0" xfId="0" applyNumberFormat="1" applyFont="1" applyFill="1"/>
    <xf numFmtId="0" fontId="0" fillId="23" borderId="0" xfId="0" applyNumberFormat="1" applyFont="1" applyFill="1"/>
    <xf numFmtId="0" fontId="3" fillId="23" borderId="4" xfId="0" applyFont="1" applyFill="1" applyBorder="1"/>
    <xf numFmtId="0" fontId="0" fillId="23" borderId="0" xfId="0" applyFill="1"/>
    <xf numFmtId="0" fontId="3" fillId="23" borderId="0" xfId="0" applyFont="1" applyFill="1" applyBorder="1"/>
    <xf numFmtId="0" fontId="5" fillId="23" borderId="0" xfId="0" applyNumberFormat="1" applyFont="1" applyFill="1"/>
    <xf numFmtId="0" fontId="5" fillId="23" borderId="0" xfId="0" applyFont="1" applyFill="1" applyBorder="1"/>
    <xf numFmtId="0" fontId="5" fillId="23" borderId="0" xfId="0" applyFont="1" applyFill="1"/>
    <xf numFmtId="0" fontId="0" fillId="24" borderId="0" xfId="0" applyFill="1"/>
    <xf numFmtId="0" fontId="4" fillId="24" borderId="0" xfId="0" applyFont="1" applyFill="1" applyBorder="1"/>
    <xf numFmtId="164" fontId="3" fillId="24" borderId="0" xfId="0" applyNumberFormat="1" applyFont="1" applyFill="1" applyBorder="1" applyAlignment="1">
      <alignment horizontal="right"/>
    </xf>
    <xf numFmtId="0" fontId="0" fillId="23" borderId="0" xfId="0" quotePrefix="1" applyNumberFormat="1" applyFont="1" applyFill="1"/>
    <xf numFmtId="0" fontId="5" fillId="25" borderId="3" xfId="0" applyNumberFormat="1" applyFont="1" applyFill="1" applyBorder="1"/>
    <xf numFmtId="0" fontId="3" fillId="25" borderId="0" xfId="0" applyNumberFormat="1" applyFont="1" applyFill="1"/>
    <xf numFmtId="0" fontId="0" fillId="25" borderId="0" xfId="0" applyNumberFormat="1" applyFont="1" applyFill="1"/>
    <xf numFmtId="0" fontId="3" fillId="25" borderId="4" xfId="0" applyFont="1" applyFill="1" applyBorder="1"/>
    <xf numFmtId="0" fontId="0" fillId="25" borderId="0" xfId="0" applyFill="1"/>
    <xf numFmtId="0" fontId="3" fillId="25" borderId="0" xfId="0" applyFont="1" applyFill="1" applyBorder="1"/>
    <xf numFmtId="0" fontId="5" fillId="25" borderId="0" xfId="0" applyNumberFormat="1" applyFont="1" applyFill="1"/>
    <xf numFmtId="0" fontId="5" fillId="25" borderId="0" xfId="0" applyFont="1" applyFill="1" applyBorder="1"/>
    <xf numFmtId="0" fontId="5" fillId="25" borderId="0" xfId="0" applyFont="1" applyFill="1"/>
    <xf numFmtId="0" fontId="0" fillId="26" borderId="0" xfId="0" applyFill="1"/>
    <xf numFmtId="0" fontId="4" fillId="26" borderId="0" xfId="0" applyFont="1" applyFill="1" applyBorder="1"/>
    <xf numFmtId="164" fontId="3" fillId="26" borderId="0" xfId="0" applyNumberFormat="1" applyFont="1" applyFill="1" applyBorder="1" applyAlignment="1">
      <alignment horizontal="right"/>
    </xf>
    <xf numFmtId="0" fontId="0" fillId="25" borderId="0" xfId="0" quotePrefix="1" applyNumberFormat="1" applyFont="1" applyFill="1"/>
    <xf numFmtId="0" fontId="5" fillId="27" borderId="3" xfId="0" applyNumberFormat="1" applyFont="1" applyFill="1" applyBorder="1"/>
    <xf numFmtId="0" fontId="3" fillId="27" borderId="0" xfId="0" applyNumberFormat="1" applyFont="1" applyFill="1"/>
    <xf numFmtId="0" fontId="0" fillId="27" borderId="0" xfId="0" applyNumberFormat="1" applyFont="1" applyFill="1"/>
    <xf numFmtId="0" fontId="3" fillId="27" borderId="4" xfId="0" applyFont="1" applyFill="1" applyBorder="1"/>
    <xf numFmtId="0" fontId="0" fillId="27" borderId="0" xfId="0" applyFill="1"/>
    <xf numFmtId="0" fontId="3" fillId="27" borderId="0" xfId="0" applyFont="1" applyFill="1" applyBorder="1"/>
    <xf numFmtId="0" fontId="5" fillId="27" borderId="0" xfId="0" applyNumberFormat="1" applyFont="1" applyFill="1"/>
    <xf numFmtId="0" fontId="5" fillId="27" borderId="0" xfId="0" applyFont="1" applyFill="1" applyBorder="1"/>
    <xf numFmtId="0" fontId="5" fillId="27" borderId="0" xfId="0" applyFont="1" applyFill="1"/>
    <xf numFmtId="0" fontId="0" fillId="28" borderId="0" xfId="0" applyFill="1"/>
    <xf numFmtId="0" fontId="4" fillId="28" borderId="0" xfId="0" applyFont="1" applyFill="1" applyBorder="1"/>
    <xf numFmtId="164" fontId="3" fillId="28" borderId="0" xfId="0" applyNumberFormat="1" applyFont="1" applyFill="1" applyBorder="1" applyAlignment="1">
      <alignment horizontal="right"/>
    </xf>
    <xf numFmtId="0" fontId="0" fillId="27" borderId="0" xfId="0" quotePrefix="1" applyNumberFormat="1" applyFont="1" applyFill="1"/>
    <xf numFmtId="0" fontId="5" fillId="29" borderId="3" xfId="0" applyNumberFormat="1" applyFont="1" applyFill="1" applyBorder="1"/>
    <xf numFmtId="0" fontId="3" fillId="29" borderId="0" xfId="0" applyNumberFormat="1" applyFont="1" applyFill="1"/>
    <xf numFmtId="0" fontId="0" fillId="29" borderId="0" xfId="0" applyNumberFormat="1" applyFont="1" applyFill="1"/>
    <xf numFmtId="0" fontId="3" fillId="29" borderId="4" xfId="0" applyFont="1" applyFill="1" applyBorder="1"/>
    <xf numFmtId="0" fontId="0" fillId="29" borderId="0" xfId="0" applyFill="1"/>
    <xf numFmtId="0" fontId="3" fillId="29" borderId="0" xfId="0" applyFont="1" applyFill="1" applyBorder="1"/>
    <xf numFmtId="0" fontId="5" fillId="29" borderId="0" xfId="0" applyNumberFormat="1" applyFont="1" applyFill="1"/>
    <xf numFmtId="0" fontId="5" fillId="29" borderId="0" xfId="0" applyFont="1" applyFill="1" applyBorder="1"/>
    <xf numFmtId="0" fontId="5" fillId="29" borderId="0" xfId="0" applyFont="1" applyFill="1"/>
    <xf numFmtId="0" fontId="0" fillId="30" borderId="0" xfId="0" applyFill="1"/>
    <xf numFmtId="0" fontId="4" fillId="30" borderId="0" xfId="0" applyFont="1" applyFill="1" applyBorder="1"/>
    <xf numFmtId="164" fontId="3" fillId="30" borderId="0" xfId="0" applyNumberFormat="1" applyFont="1" applyFill="1" applyBorder="1" applyAlignment="1">
      <alignment horizontal="right"/>
    </xf>
    <xf numFmtId="0" fontId="0" fillId="29" borderId="0" xfId="0" quotePrefix="1" applyNumberFormat="1" applyFont="1" applyFill="1"/>
    <xf numFmtId="0" fontId="5" fillId="31" borderId="3" xfId="0" applyNumberFormat="1" applyFont="1" applyFill="1" applyBorder="1"/>
    <xf numFmtId="0" fontId="3" fillId="31" borderId="0" xfId="0" applyNumberFormat="1" applyFont="1" applyFill="1"/>
    <xf numFmtId="0" fontId="0" fillId="31" borderId="0" xfId="0" applyNumberFormat="1" applyFont="1" applyFill="1"/>
    <xf numFmtId="0" fontId="3" fillId="31" borderId="4" xfId="0" applyFont="1" applyFill="1" applyBorder="1"/>
    <xf numFmtId="0" fontId="0" fillId="31" borderId="0" xfId="0" applyFill="1"/>
    <xf numFmtId="0" fontId="3" fillId="31" borderId="0" xfId="0" applyFont="1" applyFill="1" applyBorder="1"/>
    <xf numFmtId="0" fontId="5" fillId="31" borderId="0" xfId="0" applyNumberFormat="1" applyFont="1" applyFill="1"/>
    <xf numFmtId="0" fontId="5" fillId="31" borderId="0" xfId="0" applyFont="1" applyFill="1" applyBorder="1"/>
    <xf numFmtId="0" fontId="5" fillId="31" borderId="0" xfId="0" applyFont="1" applyFill="1"/>
    <xf numFmtId="0" fontId="0" fillId="32" borderId="0" xfId="0" applyFill="1"/>
    <xf numFmtId="0" fontId="4" fillId="32" borderId="0" xfId="0" applyFont="1" applyFill="1" applyBorder="1"/>
    <xf numFmtId="164" fontId="3" fillId="32" borderId="0" xfId="0" applyNumberFormat="1" applyFont="1" applyFill="1" applyBorder="1" applyAlignment="1">
      <alignment horizontal="right"/>
    </xf>
    <xf numFmtId="0" fontId="0" fillId="31" borderId="0" xfId="0" quotePrefix="1" applyNumberFormat="1" applyFont="1" applyFill="1"/>
    <xf numFmtId="0" fontId="5" fillId="33" borderId="3" xfId="0" applyNumberFormat="1" applyFont="1" applyFill="1" applyBorder="1"/>
    <xf numFmtId="0" fontId="3" fillId="33" borderId="0" xfId="0" applyNumberFormat="1" applyFont="1" applyFill="1"/>
    <xf numFmtId="0" fontId="0" fillId="33" borderId="0" xfId="0" applyNumberFormat="1" applyFont="1" applyFill="1"/>
    <xf numFmtId="0" fontId="3" fillId="33" borderId="4" xfId="0" applyFont="1" applyFill="1" applyBorder="1"/>
    <xf numFmtId="0" fontId="0" fillId="33" borderId="0" xfId="0" applyFill="1"/>
    <xf numFmtId="0" fontId="3" fillId="33" borderId="0" xfId="0" applyFont="1" applyFill="1" applyBorder="1"/>
    <xf numFmtId="0" fontId="5" fillId="33" borderId="0" xfId="0" applyNumberFormat="1" applyFont="1" applyFill="1"/>
    <xf numFmtId="0" fontId="5" fillId="33" borderId="0" xfId="0" applyFont="1" applyFill="1" applyBorder="1"/>
    <xf numFmtId="0" fontId="5" fillId="33" borderId="0" xfId="0" applyFont="1" applyFill="1"/>
    <xf numFmtId="0" fontId="0" fillId="34" borderId="0" xfId="0" applyFill="1"/>
    <xf numFmtId="0" fontId="4" fillId="34" borderId="0" xfId="0" applyFont="1" applyFill="1" applyBorder="1"/>
    <xf numFmtId="164" fontId="3" fillId="34" borderId="0" xfId="0" applyNumberFormat="1" applyFont="1" applyFill="1" applyBorder="1" applyAlignment="1">
      <alignment horizontal="right"/>
    </xf>
    <xf numFmtId="0" fontId="0" fillId="33" borderId="0" xfId="0" quotePrefix="1" applyNumberFormat="1" applyFont="1" applyFill="1"/>
    <xf numFmtId="0" fontId="5" fillId="35" borderId="3" xfId="0" applyNumberFormat="1" applyFont="1" applyFill="1" applyBorder="1"/>
    <xf numFmtId="0" fontId="3" fillId="35" borderId="0" xfId="0" applyNumberFormat="1" applyFont="1" applyFill="1"/>
    <xf numFmtId="0" fontId="0" fillId="35" borderId="0" xfId="0" applyNumberFormat="1" applyFont="1" applyFill="1"/>
    <xf numFmtId="0" fontId="3" fillId="35" borderId="4" xfId="0" applyFont="1" applyFill="1" applyBorder="1"/>
    <xf numFmtId="0" fontId="0" fillId="35" borderId="0" xfId="0" applyFill="1"/>
    <xf numFmtId="0" fontId="3" fillId="35" borderId="0" xfId="0" applyFont="1" applyFill="1" applyBorder="1"/>
    <xf numFmtId="0" fontId="5" fillId="35" borderId="0" xfId="0" applyNumberFormat="1" applyFont="1" applyFill="1"/>
    <xf numFmtId="0" fontId="5" fillId="35" borderId="0" xfId="0" applyFont="1" applyFill="1" applyBorder="1"/>
    <xf numFmtId="0" fontId="5" fillId="35" borderId="0" xfId="0" applyFont="1" applyFill="1"/>
    <xf numFmtId="0" fontId="0" fillId="36" borderId="0" xfId="0" applyFill="1"/>
    <xf numFmtId="0" fontId="4" fillId="36" borderId="0" xfId="0" applyFont="1" applyFill="1" applyBorder="1"/>
    <xf numFmtId="164" fontId="3" fillId="36" borderId="0" xfId="0" applyNumberFormat="1" applyFont="1" applyFill="1" applyBorder="1" applyAlignment="1">
      <alignment horizontal="right"/>
    </xf>
    <xf numFmtId="0" fontId="0" fillId="35" borderId="0" xfId="0" quotePrefix="1" applyNumberFormat="1" applyFont="1" applyFill="1"/>
    <xf numFmtId="0" fontId="5" fillId="37" borderId="3" xfId="0" applyNumberFormat="1" applyFont="1" applyFill="1" applyBorder="1"/>
    <xf numFmtId="0" fontId="3" fillId="37" borderId="0" xfId="0" applyNumberFormat="1" applyFont="1" applyFill="1"/>
    <xf numFmtId="0" fontId="0" fillId="37" borderId="0" xfId="0" applyNumberFormat="1" applyFont="1" applyFill="1"/>
    <xf numFmtId="0" fontId="3" fillId="37" borderId="4" xfId="0" applyFont="1" applyFill="1" applyBorder="1"/>
    <xf numFmtId="0" fontId="0" fillId="37" borderId="0" xfId="0" applyFill="1"/>
    <xf numFmtId="0" fontId="3" fillId="37" borderId="0" xfId="0" applyFont="1" applyFill="1" applyBorder="1"/>
    <xf numFmtId="0" fontId="5" fillId="37" borderId="0" xfId="0" applyNumberFormat="1" applyFont="1" applyFill="1"/>
    <xf numFmtId="0" fontId="5" fillId="37" borderId="0" xfId="0" applyFont="1" applyFill="1" applyBorder="1"/>
    <xf numFmtId="0" fontId="5" fillId="37" borderId="0" xfId="0" applyFont="1" applyFill="1"/>
    <xf numFmtId="0" fontId="0" fillId="38" borderId="0" xfId="0" applyFill="1"/>
    <xf numFmtId="0" fontId="4" fillId="38" borderId="0" xfId="0" applyFont="1" applyFill="1" applyBorder="1"/>
    <xf numFmtId="164" fontId="3" fillId="38" borderId="0" xfId="0" applyNumberFormat="1" applyFont="1" applyFill="1" applyBorder="1" applyAlignment="1">
      <alignment horizontal="right"/>
    </xf>
    <xf numFmtId="0" fontId="0" fillId="37" borderId="0" xfId="0" quotePrefix="1" applyNumberFormat="1" applyFont="1" applyFill="1"/>
    <xf numFmtId="0" fontId="5" fillId="39" borderId="3" xfId="0" applyNumberFormat="1" applyFont="1" applyFill="1" applyBorder="1"/>
    <xf numFmtId="0" fontId="3" fillId="39" borderId="0" xfId="0" applyNumberFormat="1" applyFont="1" applyFill="1"/>
    <xf numFmtId="0" fontId="0" fillId="39" borderId="0" xfId="0" applyNumberFormat="1" applyFont="1" applyFill="1"/>
    <xf numFmtId="0" fontId="3" fillId="39" borderId="4" xfId="0" applyFont="1" applyFill="1" applyBorder="1"/>
    <xf numFmtId="0" fontId="0" fillId="39" borderId="0" xfId="0" applyFill="1"/>
    <xf numFmtId="0" fontId="3" fillId="39" borderId="0" xfId="0" applyFont="1" applyFill="1" applyBorder="1"/>
    <xf numFmtId="0" fontId="5" fillId="39" borderId="0" xfId="0" applyNumberFormat="1" applyFont="1" applyFill="1"/>
    <xf numFmtId="0" fontId="5" fillId="39" borderId="0" xfId="0" applyFont="1" applyFill="1" applyBorder="1"/>
    <xf numFmtId="0" fontId="5" fillId="39" borderId="0" xfId="0" applyFont="1" applyFill="1"/>
    <xf numFmtId="0" fontId="0" fillId="40" borderId="0" xfId="0" applyFill="1"/>
    <xf numFmtId="0" fontId="4" fillId="40" borderId="0" xfId="0" applyFont="1" applyFill="1" applyBorder="1"/>
    <xf numFmtId="164" fontId="3" fillId="40" borderId="0" xfId="0" applyNumberFormat="1" applyFont="1" applyFill="1" applyBorder="1" applyAlignment="1">
      <alignment horizontal="right"/>
    </xf>
    <xf numFmtId="0" fontId="0" fillId="39" borderId="0" xfId="0" quotePrefix="1" applyNumberFormat="1" applyFont="1" applyFill="1"/>
    <xf numFmtId="0" fontId="5" fillId="41" borderId="3" xfId="0" applyNumberFormat="1" applyFont="1" applyFill="1" applyBorder="1"/>
    <xf numFmtId="0" fontId="3" fillId="41" borderId="0" xfId="0" applyNumberFormat="1" applyFont="1" applyFill="1"/>
    <xf numFmtId="0" fontId="0" fillId="41" borderId="0" xfId="0" applyNumberFormat="1" applyFont="1" applyFill="1"/>
    <xf numFmtId="0" fontId="3" fillId="41" borderId="4" xfId="0" applyFont="1" applyFill="1" applyBorder="1"/>
    <xf numFmtId="0" fontId="0" fillId="41" borderId="0" xfId="0" applyFill="1"/>
    <xf numFmtId="0" fontId="3" fillId="41" borderId="0" xfId="0" applyFont="1" applyFill="1" applyBorder="1"/>
    <xf numFmtId="0" fontId="5" fillId="41" borderId="0" xfId="0" applyNumberFormat="1" applyFont="1" applyFill="1"/>
    <xf numFmtId="0" fontId="5" fillId="41" borderId="0" xfId="0" applyFont="1" applyFill="1" applyBorder="1"/>
    <xf numFmtId="0" fontId="5" fillId="41" borderId="0" xfId="0" applyFont="1" applyFill="1"/>
    <xf numFmtId="0" fontId="0" fillId="42" borderId="0" xfId="0" applyFill="1"/>
    <xf numFmtId="0" fontId="4" fillId="42" borderId="0" xfId="0" applyFont="1" applyFill="1" applyBorder="1"/>
    <xf numFmtId="164" fontId="3" fillId="42" borderId="0" xfId="0" applyNumberFormat="1" applyFont="1" applyFill="1" applyBorder="1" applyAlignment="1">
      <alignment horizontal="right"/>
    </xf>
    <xf numFmtId="0" fontId="0" fillId="41" borderId="0" xfId="0" quotePrefix="1" applyNumberFormat="1" applyFont="1" applyFill="1"/>
    <xf numFmtId="0" fontId="5" fillId="43" borderId="3" xfId="0" applyNumberFormat="1" applyFont="1" applyFill="1" applyBorder="1"/>
    <xf numFmtId="0" fontId="3" fillId="43" borderId="0" xfId="0" applyNumberFormat="1" applyFont="1" applyFill="1"/>
    <xf numFmtId="0" fontId="0" fillId="43" borderId="0" xfId="0" applyNumberFormat="1" applyFont="1" applyFill="1"/>
    <xf numFmtId="0" fontId="3" fillId="43" borderId="4" xfId="0" applyFont="1" applyFill="1" applyBorder="1"/>
    <xf numFmtId="0" fontId="0" fillId="43" borderId="0" xfId="0" applyFill="1"/>
    <xf numFmtId="0" fontId="3" fillId="43" borderId="0" xfId="0" applyFont="1" applyFill="1" applyBorder="1"/>
    <xf numFmtId="0" fontId="5" fillId="43" borderId="0" xfId="0" applyNumberFormat="1" applyFont="1" applyFill="1"/>
    <xf numFmtId="0" fontId="5" fillId="43" borderId="0" xfId="0" applyFont="1" applyFill="1" applyBorder="1"/>
    <xf numFmtId="0" fontId="5" fillId="43" borderId="0" xfId="0" applyFont="1" applyFill="1"/>
    <xf numFmtId="0" fontId="0" fillId="44" borderId="0" xfId="0" applyFill="1"/>
    <xf numFmtId="0" fontId="4" fillId="44" borderId="0" xfId="0" applyFont="1" applyFill="1" applyBorder="1"/>
    <xf numFmtId="164" fontId="3" fillId="44" borderId="0" xfId="0" applyNumberFormat="1" applyFont="1" applyFill="1" applyBorder="1" applyAlignment="1">
      <alignment horizontal="right"/>
    </xf>
    <xf numFmtId="0" fontId="0" fillId="43" borderId="0" xfId="0" quotePrefix="1" applyNumberFormat="1" applyFont="1" applyFill="1"/>
    <xf numFmtId="0" fontId="5" fillId="45" borderId="3" xfId="0" applyNumberFormat="1" applyFont="1" applyFill="1" applyBorder="1"/>
    <xf numFmtId="0" fontId="3" fillId="45" borderId="0" xfId="0" applyNumberFormat="1" applyFont="1" applyFill="1"/>
    <xf numFmtId="0" fontId="0" fillId="45" borderId="0" xfId="0" applyNumberFormat="1" applyFont="1" applyFill="1"/>
    <xf numFmtId="0" fontId="3" fillId="45" borderId="4" xfId="0" applyFont="1" applyFill="1" applyBorder="1"/>
    <xf numFmtId="0" fontId="0" fillId="45" borderId="0" xfId="0" applyFill="1"/>
    <xf numFmtId="0" fontId="3" fillId="45" borderId="0" xfId="0" applyFont="1" applyFill="1" applyBorder="1"/>
    <xf numFmtId="0" fontId="5" fillId="45" borderId="0" xfId="0" applyNumberFormat="1" applyFont="1" applyFill="1"/>
    <xf numFmtId="0" fontId="5" fillId="45" borderId="0" xfId="0" applyFont="1" applyFill="1" applyBorder="1"/>
    <xf numFmtId="0" fontId="5" fillId="45" borderId="0" xfId="0" applyFont="1" applyFill="1"/>
    <xf numFmtId="0" fontId="0" fillId="46" borderId="0" xfId="0" applyFill="1"/>
    <xf numFmtId="0" fontId="4" fillId="46" borderId="0" xfId="0" applyFont="1" applyFill="1" applyBorder="1"/>
    <xf numFmtId="164" fontId="3" fillId="46" borderId="0" xfId="0" applyNumberFormat="1" applyFont="1" applyFill="1" applyBorder="1" applyAlignment="1">
      <alignment horizontal="right"/>
    </xf>
    <xf numFmtId="0" fontId="5" fillId="47" borderId="0" xfId="0" applyFont="1" applyFill="1" applyBorder="1"/>
    <xf numFmtId="0" fontId="3" fillId="47" borderId="0" xfId="0" applyFont="1" applyFill="1" applyBorder="1"/>
    <xf numFmtId="0" fontId="0" fillId="47" borderId="0" xfId="0" applyFill="1"/>
    <xf numFmtId="0" fontId="3" fillId="47" borderId="0" xfId="0" applyNumberFormat="1" applyFont="1" applyFill="1"/>
    <xf numFmtId="0" fontId="0" fillId="47" borderId="0" xfId="0" applyNumberFormat="1" applyFont="1" applyFill="1"/>
    <xf numFmtId="0" fontId="3" fillId="47" borderId="4" xfId="0" applyFont="1" applyFill="1" applyBorder="1"/>
    <xf numFmtId="0" fontId="0" fillId="48" borderId="0" xfId="0" applyFill="1"/>
    <xf numFmtId="0" fontId="4" fillId="48" borderId="0" xfId="0" applyFont="1" applyFill="1" applyBorder="1"/>
    <xf numFmtId="164" fontId="3" fillId="48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3" fillId="0" borderId="4" xfId="0" applyNumberFormat="1" applyFont="1" applyFill="1" applyBorder="1"/>
    <xf numFmtId="4" fontId="0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3"/>
  <sheetViews>
    <sheetView zoomScale="85" zoomScaleNormal="85" workbookViewId="0">
      <selection activeCell="C93" sqref="C93"/>
    </sheetView>
  </sheetViews>
  <sheetFormatPr defaultRowHeight="15" x14ac:dyDescent="0.25"/>
  <cols>
    <col min="1" max="2" width="14.7109375" style="51" customWidth="1"/>
    <col min="3" max="3" width="12.7109375" style="51" customWidth="1"/>
    <col min="4" max="5" width="10.7109375" style="51" customWidth="1"/>
    <col min="6" max="6" width="14.7109375" style="51" customWidth="1"/>
    <col min="7" max="7" width="18.85546875" style="16" customWidth="1"/>
    <col min="8" max="8" width="70" customWidth="1"/>
    <col min="9" max="19" width="18.85546875" customWidth="1"/>
    <col min="20" max="20" width="18.7109375" customWidth="1"/>
  </cols>
  <sheetData>
    <row r="1" spans="1:12" s="1" customFormat="1" ht="24" customHeight="1" x14ac:dyDescent="0.25">
      <c r="A1" s="2" t="s">
        <v>0</v>
      </c>
    </row>
    <row r="2" spans="1:12" s="3" customFormat="1" ht="12.95" customHeight="1" x14ac:dyDescent="0.25">
      <c r="A2" s="52" t="s">
        <v>1</v>
      </c>
      <c r="B2" s="53"/>
    </row>
    <row r="3" spans="1:12" s="3" customFormat="1" ht="12.95" customHeight="1" x14ac:dyDescent="0.25">
      <c r="A3" s="54" t="s">
        <v>2</v>
      </c>
      <c r="B3" s="53" t="s">
        <v>3</v>
      </c>
    </row>
    <row r="4" spans="1:12" s="3" customFormat="1" ht="12.95" customHeight="1" x14ac:dyDescent="0.25">
      <c r="A4" s="54" t="s">
        <v>4</v>
      </c>
      <c r="B4" s="53"/>
    </row>
    <row r="5" spans="1:12" s="3" customFormat="1" ht="12.95" customHeight="1" x14ac:dyDescent="0.25">
      <c r="A5" s="54" t="s">
        <v>5</v>
      </c>
      <c r="B5" s="53" t="s">
        <v>6</v>
      </c>
    </row>
    <row r="6" spans="1:12" s="3" customFormat="1" ht="12.95" customHeight="1" x14ac:dyDescent="0.25">
      <c r="A6" s="54" t="s">
        <v>7</v>
      </c>
      <c r="B6" s="53" t="s">
        <v>8</v>
      </c>
    </row>
    <row r="7" spans="1:12" s="3" customFormat="1" ht="12.95" customHeight="1" x14ac:dyDescent="0.25">
      <c r="A7" s="54" t="s">
        <v>9</v>
      </c>
      <c r="B7" s="53" t="s">
        <v>10</v>
      </c>
    </row>
    <row r="8" spans="1:12" s="3" customFormat="1" ht="12.95" customHeight="1" x14ac:dyDescent="0.25">
      <c r="A8" s="54" t="s">
        <v>11</v>
      </c>
      <c r="B8" s="53" t="s">
        <v>12</v>
      </c>
    </row>
    <row r="9" spans="1:12" s="3" customFormat="1" ht="12.95" customHeight="1" x14ac:dyDescent="0.25">
      <c r="A9" s="54"/>
      <c r="B9" s="53"/>
    </row>
    <row r="10" spans="1:12" s="7" customFormat="1" ht="12.95" customHeight="1" x14ac:dyDescent="0.25">
      <c r="A10" s="8" t="s">
        <v>13</v>
      </c>
      <c r="B10" s="9"/>
      <c r="C10" s="9"/>
      <c r="D10" s="9"/>
      <c r="E10" s="9"/>
      <c r="F10" s="9"/>
      <c r="G10" s="9"/>
    </row>
    <row r="11" spans="1:12" s="7" customFormat="1" ht="12.95" customHeight="1" x14ac:dyDescent="0.25">
      <c r="A11" s="9"/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</row>
    <row r="12" spans="1:12" s="7" customFormat="1" ht="12.95" customHeight="1" x14ac:dyDescent="0.25">
      <c r="A12" s="10" t="s">
        <v>20</v>
      </c>
      <c r="B12" s="9" t="s">
        <v>21</v>
      </c>
      <c r="C12" s="9" t="s">
        <v>22</v>
      </c>
      <c r="D12" s="9" t="s">
        <v>23</v>
      </c>
      <c r="E12" s="9" t="s">
        <v>340</v>
      </c>
      <c r="F12" s="9"/>
      <c r="G12" s="9"/>
    </row>
    <row r="13" spans="1:12" s="7" customFormat="1" ht="12.95" customHeight="1" x14ac:dyDescent="0.25">
      <c r="A13" s="10" t="s">
        <v>24</v>
      </c>
      <c r="B13" s="9" t="s">
        <v>25</v>
      </c>
      <c r="C13" s="9" t="s">
        <v>26</v>
      </c>
      <c r="D13" s="9" t="s">
        <v>23</v>
      </c>
      <c r="E13" s="9" t="s">
        <v>341</v>
      </c>
      <c r="F13" s="9"/>
      <c r="G13" s="9"/>
    </row>
    <row r="14" spans="1:12" s="7" customFormat="1" ht="12.95" customHeight="1" x14ac:dyDescent="0.25">
      <c r="A14" s="10" t="s">
        <v>27</v>
      </c>
      <c r="B14" s="9" t="s">
        <v>28</v>
      </c>
      <c r="C14" s="9" t="s">
        <v>29</v>
      </c>
      <c r="D14" s="9" t="s">
        <v>23</v>
      </c>
      <c r="E14" s="11">
        <v>2022</v>
      </c>
      <c r="F14" s="9"/>
      <c r="G14" s="9"/>
      <c r="L14" s="9"/>
    </row>
    <row r="15" spans="1:12" s="7" customFormat="1" ht="12.95" customHeight="1" x14ac:dyDescent="0.25">
      <c r="A15" s="10" t="s">
        <v>30</v>
      </c>
      <c r="B15" s="9" t="s">
        <v>31</v>
      </c>
      <c r="C15" s="9" t="s">
        <v>32</v>
      </c>
      <c r="D15" s="9" t="s">
        <v>23</v>
      </c>
      <c r="E15" s="11">
        <v>6</v>
      </c>
      <c r="F15" s="9"/>
      <c r="G15" s="9"/>
      <c r="L15" s="9"/>
    </row>
    <row r="16" spans="1:12" s="7" customFormat="1" ht="12.95" customHeight="1" x14ac:dyDescent="0.25">
      <c r="A16" s="10" t="s">
        <v>33</v>
      </c>
      <c r="B16" s="9" t="s">
        <v>34</v>
      </c>
      <c r="C16" s="9" t="s">
        <v>35</v>
      </c>
      <c r="D16" s="9" t="s">
        <v>23</v>
      </c>
      <c r="E16" s="9" t="s">
        <v>342</v>
      </c>
      <c r="G16" s="9"/>
    </row>
    <row r="17" spans="1:21" s="7" customFormat="1" ht="12.95" customHeight="1" x14ac:dyDescent="0.25">
      <c r="A17" s="10" t="s">
        <v>36</v>
      </c>
      <c r="B17" s="9" t="s">
        <v>37</v>
      </c>
      <c r="C17" s="9" t="s">
        <v>38</v>
      </c>
      <c r="D17" s="9" t="s">
        <v>23</v>
      </c>
      <c r="E17" s="9" t="s">
        <v>343</v>
      </c>
      <c r="G17" s="9"/>
    </row>
    <row r="18" spans="1:21" s="7" customFormat="1" ht="12.95" customHeight="1" x14ac:dyDescent="0.25">
      <c r="A18" s="10" t="s">
        <v>39</v>
      </c>
      <c r="B18" s="9" t="s">
        <v>40</v>
      </c>
      <c r="C18" s="9" t="s">
        <v>41</v>
      </c>
      <c r="D18" s="9" t="s">
        <v>23</v>
      </c>
      <c r="E18" s="11">
        <v>2021</v>
      </c>
      <c r="F18" s="9"/>
      <c r="G18" s="9"/>
    </row>
    <row r="19" spans="1:21" s="7" customFormat="1" ht="12.95" customHeight="1" x14ac:dyDescent="0.25">
      <c r="A19" s="10" t="s">
        <v>42</v>
      </c>
      <c r="B19" s="9" t="s">
        <v>43</v>
      </c>
      <c r="C19" s="9" t="s">
        <v>44</v>
      </c>
      <c r="D19" s="9" t="s">
        <v>23</v>
      </c>
      <c r="E19" s="11">
        <v>9</v>
      </c>
      <c r="F19" s="9"/>
      <c r="G19" s="11"/>
    </row>
    <row r="20" spans="1:21" s="7" customFormat="1" ht="12.95" customHeight="1" x14ac:dyDescent="0.25">
      <c r="A20" s="10" t="s">
        <v>46</v>
      </c>
      <c r="B20" s="9" t="s">
        <v>47</v>
      </c>
      <c r="C20" s="9" t="s">
        <v>48</v>
      </c>
      <c r="D20" s="9" t="s">
        <v>49</v>
      </c>
      <c r="E20" s="11" t="s">
        <v>45</v>
      </c>
      <c r="F20" s="9"/>
      <c r="G20" s="9" t="s">
        <v>50</v>
      </c>
    </row>
    <row r="21" spans="1:21" s="7" customFormat="1" ht="12.95" customHeight="1" x14ac:dyDescent="0.25">
      <c r="A21" s="10" t="s">
        <v>51</v>
      </c>
      <c r="B21" s="9" t="s">
        <v>52</v>
      </c>
      <c r="C21" s="9" t="s">
        <v>53</v>
      </c>
      <c r="D21" s="9" t="s">
        <v>23</v>
      </c>
      <c r="E21" s="11" t="s">
        <v>294</v>
      </c>
      <c r="F21" s="9"/>
      <c r="G21" s="9"/>
    </row>
    <row r="22" spans="1:21" s="7" customFormat="1" ht="12.95" customHeight="1" x14ac:dyDescent="0.25">
      <c r="A22" s="10" t="s">
        <v>54</v>
      </c>
      <c r="B22" s="9" t="s">
        <v>55</v>
      </c>
      <c r="C22" s="9" t="s">
        <v>56</v>
      </c>
      <c r="D22" s="9" t="s">
        <v>49</v>
      </c>
      <c r="E22" s="11" t="s">
        <v>55</v>
      </c>
      <c r="F22" s="9"/>
      <c r="G22" s="9" t="s">
        <v>57</v>
      </c>
    </row>
    <row r="23" spans="1:21" s="7" customFormat="1" ht="12.95" customHeight="1" x14ac:dyDescent="0.25">
      <c r="A23" s="10" t="s">
        <v>58</v>
      </c>
      <c r="B23" s="9" t="s">
        <v>59</v>
      </c>
      <c r="C23" s="9" t="s">
        <v>60</v>
      </c>
      <c r="D23" s="9" t="s">
        <v>61</v>
      </c>
      <c r="E23" s="11" t="s">
        <v>62</v>
      </c>
      <c r="F23" s="9"/>
      <c r="G23" s="11" t="s">
        <v>63</v>
      </c>
    </row>
    <row r="24" spans="1:21" s="7" customFormat="1" ht="12.95" customHeight="1" x14ac:dyDescent="0.25">
      <c r="A24" s="10"/>
      <c r="B24" s="9"/>
      <c r="C24" s="9"/>
      <c r="D24" s="9"/>
      <c r="E24" s="11"/>
      <c r="F24" s="9"/>
      <c r="G24" s="9"/>
    </row>
    <row r="25" spans="1:21" s="3" customFormat="1" ht="12.95" customHeight="1" x14ac:dyDescent="0.25">
      <c r="A25" s="4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 t="s">
        <v>65</v>
      </c>
      <c r="M25" s="5"/>
      <c r="N25" s="5"/>
      <c r="O25" s="5"/>
      <c r="P25" s="5"/>
      <c r="Q25" s="5"/>
      <c r="R25" s="5"/>
      <c r="S25" s="5"/>
      <c r="T25" s="5"/>
      <c r="U25" s="5" t="s">
        <v>65</v>
      </c>
    </row>
    <row r="26" spans="1:21" s="3" customFormat="1" ht="12.95" customHeight="1" x14ac:dyDescent="0.25">
      <c r="A26" s="6" t="s">
        <v>66</v>
      </c>
      <c r="B26" s="5" t="s">
        <v>67</v>
      </c>
      <c r="C26" s="5"/>
      <c r="D26" s="5"/>
      <c r="E26" s="5"/>
      <c r="F26" s="5"/>
      <c r="G26" s="5"/>
      <c r="H26" s="5"/>
      <c r="I26" s="5"/>
      <c r="J26" s="5"/>
      <c r="K26" s="5"/>
      <c r="L26" s="5" t="s">
        <v>65</v>
      </c>
      <c r="M26" s="5"/>
      <c r="N26" s="5"/>
      <c r="O26" s="5"/>
      <c r="P26" s="5"/>
      <c r="Q26" s="5"/>
      <c r="R26" s="5"/>
      <c r="S26" s="5"/>
      <c r="T26" s="5"/>
      <c r="U26" s="5" t="s">
        <v>65</v>
      </c>
    </row>
    <row r="27" spans="1:21" s="3" customFormat="1" ht="12.95" customHeight="1" x14ac:dyDescent="0.25">
      <c r="A27" s="6" t="s">
        <v>68</v>
      </c>
      <c r="B27" s="5" t="s">
        <v>69</v>
      </c>
      <c r="C27" s="5"/>
      <c r="D27" s="5"/>
      <c r="E27" s="5"/>
      <c r="F27" s="5"/>
      <c r="G27" s="5"/>
      <c r="H27" s="5"/>
      <c r="I27" s="5"/>
      <c r="J27" s="5"/>
      <c r="K27" s="5"/>
      <c r="L27" s="5" t="s">
        <v>65</v>
      </c>
      <c r="M27" s="5"/>
      <c r="N27" s="5"/>
      <c r="O27" s="5"/>
      <c r="P27" s="5"/>
      <c r="Q27" s="5"/>
      <c r="R27" s="5"/>
      <c r="S27" s="5"/>
      <c r="T27" s="5"/>
      <c r="U27" s="5" t="s">
        <v>65</v>
      </c>
    </row>
    <row r="28" spans="1:21" s="3" customFormat="1" ht="12.95" customHeight="1" x14ac:dyDescent="0.25">
      <c r="A28" s="6" t="s">
        <v>70</v>
      </c>
      <c r="B28" s="5" t="s">
        <v>71</v>
      </c>
      <c r="C28" s="5"/>
      <c r="D28" s="5"/>
      <c r="E28" s="5"/>
      <c r="F28" s="5"/>
      <c r="G28" s="5"/>
      <c r="H28" s="5"/>
      <c r="I28" s="5"/>
      <c r="J28" s="5"/>
      <c r="K28" s="5"/>
      <c r="L28" s="5" t="s">
        <v>65</v>
      </c>
      <c r="M28" s="5"/>
      <c r="N28" s="5"/>
      <c r="O28" s="5"/>
      <c r="P28" s="5"/>
      <c r="Q28" s="5"/>
      <c r="R28" s="5"/>
      <c r="S28" s="5"/>
      <c r="T28" s="5"/>
      <c r="U28" s="5" t="s">
        <v>65</v>
      </c>
    </row>
    <row r="29" spans="1:21" s="3" customFormat="1" ht="12.95" customHeight="1" x14ac:dyDescent="0.25">
      <c r="A29" s="6" t="s">
        <v>72</v>
      </c>
      <c r="B29" s="5" t="s">
        <v>73</v>
      </c>
      <c r="C29" s="5"/>
      <c r="D29" s="5"/>
      <c r="E29" s="5"/>
      <c r="F29" s="5"/>
      <c r="G29" s="5"/>
      <c r="H29" s="5"/>
      <c r="I29" s="5"/>
      <c r="J29" s="5"/>
      <c r="K29" s="5"/>
      <c r="L29" s="5" t="s">
        <v>65</v>
      </c>
      <c r="M29" s="5"/>
      <c r="N29" s="5"/>
      <c r="O29" s="5"/>
      <c r="P29" s="5"/>
      <c r="Q29" s="5"/>
      <c r="R29" s="5"/>
      <c r="S29" s="5"/>
      <c r="T29" s="5"/>
      <c r="U29" s="5" t="s">
        <v>65</v>
      </c>
    </row>
    <row r="30" spans="1:21" s="3" customFormat="1" ht="12.95" customHeight="1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 t="s">
        <v>65</v>
      </c>
      <c r="M30" s="5"/>
      <c r="N30" s="5"/>
      <c r="O30" s="5"/>
      <c r="P30" s="5"/>
      <c r="Q30" s="5"/>
      <c r="R30" s="5"/>
      <c r="S30" s="5"/>
      <c r="T30" s="5"/>
      <c r="U30" s="5" t="s">
        <v>65</v>
      </c>
    </row>
    <row r="31" spans="1:21" s="3" customFormat="1" ht="12.95" customHeight="1" x14ac:dyDescent="0.25">
      <c r="A31" s="6"/>
      <c r="B31" s="5"/>
      <c r="C31" s="5"/>
      <c r="D31" s="5"/>
      <c r="E31" s="5"/>
      <c r="F31" s="5"/>
      <c r="G31" s="6" t="s">
        <v>74</v>
      </c>
      <c r="H31" s="5" t="s">
        <v>15</v>
      </c>
      <c r="I31" s="5" t="s">
        <v>75</v>
      </c>
      <c r="J31" s="5" t="s">
        <v>76</v>
      </c>
      <c r="K31" s="5" t="s">
        <v>77</v>
      </c>
      <c r="L31" s="5" t="s">
        <v>78</v>
      </c>
      <c r="M31" s="5" t="s">
        <v>79</v>
      </c>
      <c r="N31" s="5" t="s">
        <v>80</v>
      </c>
      <c r="O31" s="5" t="s">
        <v>81</v>
      </c>
      <c r="P31" s="5" t="s">
        <v>82</v>
      </c>
      <c r="Q31" s="5" t="s">
        <v>83</v>
      </c>
      <c r="R31" s="5" t="s">
        <v>84</v>
      </c>
      <c r="S31" s="5" t="s">
        <v>85</v>
      </c>
      <c r="T31" s="5" t="s">
        <v>86</v>
      </c>
      <c r="U31" s="5" t="s">
        <v>65</v>
      </c>
    </row>
    <row r="32" spans="1:21" s="3" customFormat="1" ht="12.95" customHeight="1" x14ac:dyDescent="0.25">
      <c r="A32" s="6"/>
      <c r="B32" s="5"/>
      <c r="C32" s="5"/>
      <c r="D32" s="5"/>
      <c r="E32" s="5"/>
      <c r="F32" s="5"/>
      <c r="G32" s="6" t="s">
        <v>87</v>
      </c>
      <c r="H32" s="5" t="s">
        <v>15</v>
      </c>
      <c r="I32" s="5" t="s">
        <v>88</v>
      </c>
      <c r="J32" s="5" t="s">
        <v>88</v>
      </c>
      <c r="K32" s="5" t="s">
        <v>89</v>
      </c>
      <c r="L32" s="5" t="s">
        <v>88</v>
      </c>
      <c r="M32" s="5" t="s">
        <v>88</v>
      </c>
      <c r="N32" s="5" t="s">
        <v>88</v>
      </c>
      <c r="O32" s="5" t="s">
        <v>88</v>
      </c>
      <c r="P32" s="5" t="s">
        <v>88</v>
      </c>
      <c r="Q32" s="5" t="s">
        <v>88</v>
      </c>
      <c r="R32" s="5" t="s">
        <v>88</v>
      </c>
      <c r="S32" s="5" t="s">
        <v>88</v>
      </c>
      <c r="T32" s="5" t="s">
        <v>88</v>
      </c>
      <c r="U32" s="5" t="s">
        <v>65</v>
      </c>
    </row>
    <row r="33" spans="1:21" s="3" customFormat="1" ht="12.95" customHeight="1" x14ac:dyDescent="0.25">
      <c r="A33" s="6"/>
      <c r="B33" s="5"/>
      <c r="C33" s="5"/>
      <c r="D33" s="5"/>
      <c r="E33" s="5"/>
      <c r="F33" s="5"/>
      <c r="G33" s="6" t="s">
        <v>90</v>
      </c>
      <c r="H33" s="5"/>
      <c r="I33" s="5" t="s">
        <v>91</v>
      </c>
      <c r="J33" s="5" t="s">
        <v>91</v>
      </c>
      <c r="K33" s="5"/>
      <c r="L33" s="5" t="s">
        <v>344</v>
      </c>
      <c r="M33" s="5" t="s">
        <v>344</v>
      </c>
      <c r="N33" s="5" t="s">
        <v>344</v>
      </c>
      <c r="O33" s="5" t="s">
        <v>344</v>
      </c>
      <c r="P33" s="5" t="s">
        <v>344</v>
      </c>
      <c r="Q33" s="5" t="s">
        <v>344</v>
      </c>
      <c r="R33" s="5" t="s">
        <v>344</v>
      </c>
      <c r="S33" s="5" t="s">
        <v>344</v>
      </c>
      <c r="T33" s="5" t="s">
        <v>344</v>
      </c>
      <c r="U33" s="5" t="s">
        <v>65</v>
      </c>
    </row>
    <row r="34" spans="1:21" s="3" customFormat="1" ht="12.95" customHeight="1" x14ac:dyDescent="0.25">
      <c r="A34" s="6"/>
      <c r="B34" s="5"/>
      <c r="C34" s="5"/>
      <c r="D34" s="5"/>
      <c r="E34" s="5"/>
      <c r="F34" s="5"/>
      <c r="G34" s="6" t="s">
        <v>92</v>
      </c>
      <c r="H34" s="5" t="s">
        <v>15</v>
      </c>
      <c r="I34" s="5" t="s">
        <v>93</v>
      </c>
      <c r="J34" s="5" t="s">
        <v>94</v>
      </c>
      <c r="K34" s="5"/>
      <c r="L34" s="5" t="s">
        <v>95</v>
      </c>
      <c r="M34" s="5" t="s">
        <v>96</v>
      </c>
      <c r="N34" s="5" t="s">
        <v>97</v>
      </c>
      <c r="O34" s="5" t="s">
        <v>98</v>
      </c>
      <c r="P34" s="5" t="s">
        <v>99</v>
      </c>
      <c r="Q34" s="5" t="s">
        <v>100</v>
      </c>
      <c r="R34" s="5" t="s">
        <v>101</v>
      </c>
      <c r="S34" s="5" t="s">
        <v>102</v>
      </c>
      <c r="T34" s="5" t="s">
        <v>103</v>
      </c>
      <c r="U34" s="5" t="s">
        <v>65</v>
      </c>
    </row>
    <row r="35" spans="1:21" s="3" customFormat="1" ht="12.95" customHeight="1" x14ac:dyDescent="0.25">
      <c r="A35" s="6"/>
      <c r="B35" s="5"/>
      <c r="C35" s="5"/>
      <c r="D35" s="5"/>
      <c r="E35" s="5"/>
      <c r="F35" s="5"/>
      <c r="G35" s="6" t="s">
        <v>104</v>
      </c>
      <c r="H35" s="5" t="s">
        <v>105</v>
      </c>
      <c r="I35" s="5" t="s">
        <v>105</v>
      </c>
      <c r="J35" s="5" t="s">
        <v>105</v>
      </c>
      <c r="K35" s="5" t="s">
        <v>106</v>
      </c>
      <c r="L35" s="5" t="s">
        <v>107</v>
      </c>
      <c r="M35" s="5" t="s">
        <v>107</v>
      </c>
      <c r="N35" s="5" t="s">
        <v>107</v>
      </c>
      <c r="O35" s="5" t="s">
        <v>107</v>
      </c>
      <c r="P35" s="5" t="s">
        <v>107</v>
      </c>
      <c r="Q35" s="5" t="s">
        <v>107</v>
      </c>
      <c r="R35" s="5" t="s">
        <v>107</v>
      </c>
      <c r="S35" s="5" t="s">
        <v>107</v>
      </c>
      <c r="T35" s="5" t="s">
        <v>107</v>
      </c>
      <c r="U35" s="5" t="s">
        <v>65</v>
      </c>
    </row>
    <row r="36" spans="1:21" s="3" customFormat="1" ht="12.95" customHeight="1" x14ac:dyDescent="0.25">
      <c r="A36" s="6"/>
      <c r="B36" s="5"/>
      <c r="C36" s="5"/>
      <c r="D36" s="5"/>
      <c r="E36" s="5"/>
      <c r="F36" s="5"/>
      <c r="G36" s="6" t="s">
        <v>9</v>
      </c>
      <c r="H36" s="5" t="s">
        <v>108</v>
      </c>
      <c r="I36" s="5" t="s">
        <v>109</v>
      </c>
      <c r="J36" s="5" t="s">
        <v>110</v>
      </c>
      <c r="K36" s="5" t="s">
        <v>111</v>
      </c>
      <c r="L36" s="5" t="s">
        <v>112</v>
      </c>
      <c r="M36" s="5" t="s">
        <v>110</v>
      </c>
      <c r="N36" s="5" t="s">
        <v>110</v>
      </c>
      <c r="O36" s="5" t="s">
        <v>110</v>
      </c>
      <c r="P36" s="5" t="s">
        <v>110</v>
      </c>
      <c r="Q36" s="5" t="s">
        <v>110</v>
      </c>
      <c r="R36" s="5" t="s">
        <v>110</v>
      </c>
      <c r="S36" s="5" t="s">
        <v>110</v>
      </c>
      <c r="T36" s="5" t="s">
        <v>110</v>
      </c>
      <c r="U36" s="5" t="s">
        <v>65</v>
      </c>
    </row>
    <row r="37" spans="1:21" s="3" customFormat="1" ht="12.95" customHeight="1" x14ac:dyDescent="0.25">
      <c r="A37" s="6"/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 t="s">
        <v>65</v>
      </c>
    </row>
    <row r="38" spans="1:21" s="12" customFormat="1" ht="12.95" customHeight="1" x14ac:dyDescent="0.25">
      <c r="A38" s="13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 t="s">
        <v>65</v>
      </c>
      <c r="M38" s="14"/>
      <c r="N38" s="14"/>
      <c r="O38" s="14"/>
      <c r="P38" s="14"/>
      <c r="Q38" s="14"/>
      <c r="R38" s="14"/>
      <c r="S38" s="14"/>
      <c r="T38" s="14"/>
      <c r="U38" s="14" t="s">
        <v>65</v>
      </c>
    </row>
    <row r="39" spans="1:21" s="12" customFormat="1" ht="12.95" customHeight="1" x14ac:dyDescent="0.25">
      <c r="A39" s="15" t="s">
        <v>66</v>
      </c>
      <c r="B39" s="14" t="s">
        <v>113</v>
      </c>
      <c r="C39" s="14"/>
      <c r="D39" s="14"/>
      <c r="E39" s="14"/>
      <c r="F39" s="14"/>
      <c r="G39" s="14"/>
      <c r="H39" s="14"/>
      <c r="I39" s="14"/>
      <c r="J39" s="14"/>
      <c r="K39" s="14"/>
      <c r="L39" s="14" t="s">
        <v>65</v>
      </c>
      <c r="M39" s="14"/>
      <c r="N39" s="14"/>
      <c r="O39" s="14"/>
      <c r="P39" s="14"/>
      <c r="Q39" s="14"/>
      <c r="R39" s="14"/>
      <c r="S39" s="14"/>
      <c r="T39" s="14"/>
      <c r="U39" s="14" t="s">
        <v>65</v>
      </c>
    </row>
    <row r="40" spans="1:21" s="12" customFormat="1" ht="12.95" customHeight="1" x14ac:dyDescent="0.25">
      <c r="A40" s="15" t="s">
        <v>68</v>
      </c>
      <c r="B40" s="14" t="s">
        <v>69</v>
      </c>
      <c r="C40" s="14"/>
      <c r="D40" s="14"/>
      <c r="E40" s="14"/>
      <c r="F40" s="14"/>
      <c r="G40" s="14"/>
      <c r="H40" s="14"/>
      <c r="I40" s="14"/>
      <c r="J40" s="14"/>
      <c r="K40" s="14"/>
      <c r="L40" s="14" t="s">
        <v>65</v>
      </c>
      <c r="M40" s="14"/>
      <c r="N40" s="14"/>
      <c r="O40" s="14"/>
      <c r="P40" s="14"/>
      <c r="Q40" s="14"/>
      <c r="R40" s="14"/>
      <c r="S40" s="14"/>
      <c r="T40" s="14"/>
      <c r="U40" s="14" t="s">
        <v>65</v>
      </c>
    </row>
    <row r="41" spans="1:21" s="12" customFormat="1" ht="12.95" customHeight="1" x14ac:dyDescent="0.25">
      <c r="A41" s="15" t="s">
        <v>70</v>
      </c>
      <c r="B41" s="14" t="s">
        <v>71</v>
      </c>
      <c r="C41" s="14"/>
      <c r="D41" s="14"/>
      <c r="E41" s="14"/>
      <c r="F41" s="14"/>
      <c r="G41" s="14"/>
      <c r="H41" s="14"/>
      <c r="I41" s="14"/>
      <c r="J41" s="14"/>
      <c r="K41" s="14"/>
      <c r="L41" s="14" t="s">
        <v>65</v>
      </c>
      <c r="M41" s="14"/>
      <c r="N41" s="14"/>
      <c r="O41" s="14"/>
      <c r="P41" s="14"/>
      <c r="Q41" s="14"/>
      <c r="R41" s="14"/>
      <c r="S41" s="14"/>
      <c r="T41" s="14"/>
      <c r="U41" s="14" t="s">
        <v>65</v>
      </c>
    </row>
    <row r="42" spans="1:21" s="12" customFormat="1" ht="12.95" customHeight="1" x14ac:dyDescent="0.25">
      <c r="A42" s="15" t="s">
        <v>72</v>
      </c>
      <c r="B42" s="14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 t="s">
        <v>65</v>
      </c>
      <c r="M42" s="14"/>
      <c r="N42" s="14"/>
      <c r="O42" s="14"/>
      <c r="P42" s="14"/>
      <c r="Q42" s="14"/>
      <c r="R42" s="14"/>
      <c r="S42" s="14"/>
      <c r="T42" s="14"/>
      <c r="U42" s="14" t="s">
        <v>65</v>
      </c>
    </row>
    <row r="43" spans="1:21" s="12" customFormat="1" ht="12.95" customHeight="1" x14ac:dyDescent="0.25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65</v>
      </c>
      <c r="M43" s="14"/>
      <c r="N43" s="14"/>
      <c r="O43" s="14"/>
      <c r="P43" s="14"/>
      <c r="Q43" s="14"/>
      <c r="R43" s="14"/>
      <c r="S43" s="14"/>
      <c r="T43" s="14"/>
      <c r="U43" s="14" t="s">
        <v>65</v>
      </c>
    </row>
    <row r="44" spans="1:21" s="12" customFormat="1" ht="12.95" customHeight="1" x14ac:dyDescent="0.25">
      <c r="A44" s="15"/>
      <c r="B44" s="14"/>
      <c r="C44" s="14"/>
      <c r="D44" s="14"/>
      <c r="E44" s="14"/>
      <c r="F44" s="14"/>
      <c r="G44" s="15" t="s">
        <v>74</v>
      </c>
      <c r="H44" s="14" t="s">
        <v>15</v>
      </c>
      <c r="I44" s="14" t="s">
        <v>75</v>
      </c>
      <c r="J44" s="14" t="s">
        <v>76</v>
      </c>
      <c r="K44" s="14" t="s">
        <v>77</v>
      </c>
      <c r="L44" s="14" t="s">
        <v>78</v>
      </c>
      <c r="M44" s="14" t="s">
        <v>79</v>
      </c>
      <c r="N44" s="14" t="s">
        <v>80</v>
      </c>
      <c r="O44" s="14" t="s">
        <v>81</v>
      </c>
      <c r="P44" s="14" t="s">
        <v>82</v>
      </c>
      <c r="Q44" s="14" t="s">
        <v>83</v>
      </c>
      <c r="R44" s="14" t="s">
        <v>84</v>
      </c>
      <c r="S44" s="14" t="s">
        <v>85</v>
      </c>
      <c r="T44" s="14" t="s">
        <v>86</v>
      </c>
      <c r="U44" s="14" t="s">
        <v>65</v>
      </c>
    </row>
    <row r="45" spans="1:21" s="12" customFormat="1" ht="12.95" customHeight="1" x14ac:dyDescent="0.25">
      <c r="A45" s="15"/>
      <c r="B45" s="14"/>
      <c r="C45" s="14"/>
      <c r="D45" s="14"/>
      <c r="E45" s="14"/>
      <c r="F45" s="14"/>
      <c r="G45" s="15" t="s">
        <v>87</v>
      </c>
      <c r="H45" s="14" t="s">
        <v>15</v>
      </c>
      <c r="I45" s="14" t="s">
        <v>88</v>
      </c>
      <c r="J45" s="14" t="s">
        <v>88</v>
      </c>
      <c r="K45" s="14" t="s">
        <v>89</v>
      </c>
      <c r="L45" s="14" t="s">
        <v>88</v>
      </c>
      <c r="M45" s="14" t="s">
        <v>88</v>
      </c>
      <c r="N45" s="14" t="s">
        <v>88</v>
      </c>
      <c r="O45" s="14" t="s">
        <v>88</v>
      </c>
      <c r="P45" s="14" t="s">
        <v>88</v>
      </c>
      <c r="Q45" s="14" t="s">
        <v>88</v>
      </c>
      <c r="R45" s="14" t="s">
        <v>88</v>
      </c>
      <c r="S45" s="14" t="s">
        <v>88</v>
      </c>
      <c r="T45" s="14" t="s">
        <v>88</v>
      </c>
      <c r="U45" s="14" t="s">
        <v>65</v>
      </c>
    </row>
    <row r="46" spans="1:21" s="12" customFormat="1" ht="12.95" customHeight="1" x14ac:dyDescent="0.25">
      <c r="A46" s="15"/>
      <c r="B46" s="14"/>
      <c r="C46" s="14"/>
      <c r="D46" s="14"/>
      <c r="E46" s="14"/>
      <c r="F46" s="14"/>
      <c r="G46" s="15" t="s">
        <v>90</v>
      </c>
      <c r="H46" s="14"/>
      <c r="I46" s="14" t="s">
        <v>91</v>
      </c>
      <c r="J46" s="14" t="s">
        <v>91</v>
      </c>
      <c r="K46" s="14"/>
      <c r="L46" s="14" t="s">
        <v>344</v>
      </c>
      <c r="M46" s="14" t="s">
        <v>344</v>
      </c>
      <c r="N46" s="14" t="s">
        <v>344</v>
      </c>
      <c r="O46" s="14" t="s">
        <v>344</v>
      </c>
      <c r="P46" s="14" t="s">
        <v>344</v>
      </c>
      <c r="Q46" s="14" t="s">
        <v>344</v>
      </c>
      <c r="R46" s="14" t="s">
        <v>344</v>
      </c>
      <c r="S46" s="14" t="s">
        <v>344</v>
      </c>
      <c r="T46" s="14" t="s">
        <v>344</v>
      </c>
      <c r="U46" s="14" t="s">
        <v>65</v>
      </c>
    </row>
    <row r="47" spans="1:21" s="12" customFormat="1" ht="12.95" customHeight="1" x14ac:dyDescent="0.25">
      <c r="A47" s="15"/>
      <c r="B47" s="14"/>
      <c r="C47" s="14"/>
      <c r="D47" s="14"/>
      <c r="E47" s="14"/>
      <c r="F47" s="14"/>
      <c r="G47" s="15" t="s">
        <v>92</v>
      </c>
      <c r="H47" s="14" t="s">
        <v>15</v>
      </c>
      <c r="I47" s="14" t="s">
        <v>93</v>
      </c>
      <c r="J47" s="14" t="s">
        <v>94</v>
      </c>
      <c r="K47" s="14"/>
      <c r="L47" s="14" t="s">
        <v>95</v>
      </c>
      <c r="M47" s="14" t="s">
        <v>96</v>
      </c>
      <c r="N47" s="14" t="s">
        <v>97</v>
      </c>
      <c r="O47" s="14" t="s">
        <v>98</v>
      </c>
      <c r="P47" s="14" t="s">
        <v>99</v>
      </c>
      <c r="Q47" s="14" t="s">
        <v>100</v>
      </c>
      <c r="R47" s="14" t="s">
        <v>101</v>
      </c>
      <c r="S47" s="14" t="s">
        <v>102</v>
      </c>
      <c r="T47" s="14" t="s">
        <v>103</v>
      </c>
      <c r="U47" s="14" t="s">
        <v>65</v>
      </c>
    </row>
    <row r="48" spans="1:21" s="12" customFormat="1" ht="12.95" customHeight="1" x14ac:dyDescent="0.25">
      <c r="A48" s="15"/>
      <c r="B48" s="14"/>
      <c r="C48" s="14"/>
      <c r="D48" s="14"/>
      <c r="E48" s="14"/>
      <c r="F48" s="14"/>
      <c r="G48" s="15" t="s">
        <v>104</v>
      </c>
      <c r="H48" s="14" t="s">
        <v>105</v>
      </c>
      <c r="I48" s="14" t="s">
        <v>105</v>
      </c>
      <c r="J48" s="14" t="s">
        <v>105</v>
      </c>
      <c r="K48" s="14" t="s">
        <v>106</v>
      </c>
      <c r="L48" s="14" t="s">
        <v>107</v>
      </c>
      <c r="M48" s="14" t="s">
        <v>107</v>
      </c>
      <c r="N48" s="14" t="s">
        <v>107</v>
      </c>
      <c r="O48" s="14" t="s">
        <v>107</v>
      </c>
      <c r="P48" s="14" t="s">
        <v>107</v>
      </c>
      <c r="Q48" s="14" t="s">
        <v>107</v>
      </c>
      <c r="R48" s="14" t="s">
        <v>107</v>
      </c>
      <c r="S48" s="14" t="s">
        <v>107</v>
      </c>
      <c r="T48" s="14" t="s">
        <v>107</v>
      </c>
      <c r="U48" s="14" t="s">
        <v>65</v>
      </c>
    </row>
    <row r="49" spans="1:21" s="12" customFormat="1" ht="12.95" customHeight="1" x14ac:dyDescent="0.25">
      <c r="A49" s="15"/>
      <c r="B49" s="14"/>
      <c r="C49" s="14"/>
      <c r="D49" s="14"/>
      <c r="E49" s="14"/>
      <c r="F49" s="14"/>
      <c r="G49" s="15" t="s">
        <v>9</v>
      </c>
      <c r="H49" s="14" t="s">
        <v>108</v>
      </c>
      <c r="I49" s="14" t="s">
        <v>109</v>
      </c>
      <c r="J49" s="14" t="s">
        <v>110</v>
      </c>
      <c r="K49" s="14" t="s">
        <v>111</v>
      </c>
      <c r="L49" s="14" t="s">
        <v>112</v>
      </c>
      <c r="M49" s="14" t="s">
        <v>110</v>
      </c>
      <c r="N49" s="14" t="s">
        <v>110</v>
      </c>
      <c r="O49" s="14" t="s">
        <v>110</v>
      </c>
      <c r="P49" s="14" t="s">
        <v>110</v>
      </c>
      <c r="Q49" s="14" t="s">
        <v>110</v>
      </c>
      <c r="R49" s="14" t="s">
        <v>110</v>
      </c>
      <c r="S49" s="14" t="s">
        <v>110</v>
      </c>
      <c r="T49" s="14" t="s">
        <v>110</v>
      </c>
      <c r="U49" s="14" t="s">
        <v>65</v>
      </c>
    </row>
    <row r="50" spans="1:21" s="12" customFormat="1" ht="12.95" customHeight="1" x14ac:dyDescent="0.25">
      <c r="A50" s="15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 t="s">
        <v>65</v>
      </c>
    </row>
    <row r="51" spans="1:21" s="3" customFormat="1" ht="12.95" customHeight="1" x14ac:dyDescent="0.25">
      <c r="A51" s="4" t="s">
        <v>64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 t="s">
        <v>65</v>
      </c>
      <c r="M51" s="5"/>
      <c r="N51" s="5"/>
      <c r="O51" s="5"/>
      <c r="P51" s="5"/>
      <c r="Q51" s="5"/>
      <c r="R51" s="5"/>
      <c r="S51" s="5"/>
      <c r="T51" s="5"/>
      <c r="U51" s="5" t="s">
        <v>65</v>
      </c>
    </row>
    <row r="52" spans="1:21" s="3" customFormat="1" ht="12.95" customHeight="1" x14ac:dyDescent="0.25">
      <c r="A52" s="6" t="s">
        <v>66</v>
      </c>
      <c r="B52" s="5" t="s">
        <v>114</v>
      </c>
      <c r="C52" s="5"/>
      <c r="D52" s="5"/>
      <c r="E52" s="5"/>
      <c r="F52" s="5"/>
      <c r="G52" s="5"/>
      <c r="H52" s="5"/>
      <c r="I52" s="5"/>
      <c r="J52" s="5"/>
      <c r="K52" s="5"/>
      <c r="L52" s="5" t="s">
        <v>65</v>
      </c>
      <c r="M52" s="5"/>
      <c r="N52" s="5"/>
      <c r="O52" s="5"/>
      <c r="P52" s="5"/>
      <c r="Q52" s="5"/>
      <c r="R52" s="5"/>
      <c r="S52" s="5"/>
      <c r="T52" s="5"/>
      <c r="U52" s="5" t="s">
        <v>65</v>
      </c>
    </row>
    <row r="53" spans="1:21" s="3" customFormat="1" ht="12.95" customHeight="1" x14ac:dyDescent="0.25">
      <c r="A53" s="6" t="s">
        <v>68</v>
      </c>
      <c r="B53" s="5" t="s">
        <v>69</v>
      </c>
      <c r="C53" s="5"/>
      <c r="D53" s="5"/>
      <c r="E53" s="5"/>
      <c r="F53" s="5"/>
      <c r="G53" s="5"/>
      <c r="H53" s="5"/>
      <c r="I53" s="5"/>
      <c r="J53" s="5"/>
      <c r="K53" s="5"/>
      <c r="L53" s="5" t="s">
        <v>65</v>
      </c>
      <c r="M53" s="5"/>
      <c r="N53" s="5"/>
      <c r="O53" s="5"/>
      <c r="P53" s="5"/>
      <c r="Q53" s="5"/>
      <c r="R53" s="5"/>
      <c r="S53" s="5"/>
      <c r="T53" s="5"/>
      <c r="U53" s="5" t="s">
        <v>65</v>
      </c>
    </row>
    <row r="54" spans="1:21" s="3" customFormat="1" ht="12.95" customHeight="1" x14ac:dyDescent="0.25">
      <c r="A54" s="6" t="s">
        <v>70</v>
      </c>
      <c r="B54" s="5" t="s">
        <v>115</v>
      </c>
      <c r="C54" s="5"/>
      <c r="D54" s="5"/>
      <c r="E54" s="5"/>
      <c r="F54" s="5"/>
      <c r="G54" s="5"/>
      <c r="H54" s="5"/>
      <c r="I54" s="5"/>
      <c r="J54" s="5"/>
      <c r="K54" s="5"/>
      <c r="L54" s="5" t="s">
        <v>65</v>
      </c>
      <c r="M54" s="5"/>
      <c r="N54" s="5"/>
      <c r="O54" s="5"/>
      <c r="P54" s="5"/>
      <c r="Q54" s="5"/>
      <c r="R54" s="5"/>
      <c r="S54" s="5"/>
      <c r="T54" s="5"/>
      <c r="U54" s="5" t="s">
        <v>65</v>
      </c>
    </row>
    <row r="55" spans="1:21" s="3" customFormat="1" ht="12.95" customHeight="1" x14ac:dyDescent="0.25">
      <c r="A55" s="6" t="s">
        <v>72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 t="s">
        <v>65</v>
      </c>
      <c r="M55" s="5"/>
      <c r="N55" s="5"/>
      <c r="O55" s="5"/>
      <c r="P55" s="5"/>
      <c r="Q55" s="5"/>
      <c r="R55" s="5"/>
      <c r="S55" s="5"/>
      <c r="T55" s="5"/>
      <c r="U55" s="5" t="s">
        <v>65</v>
      </c>
    </row>
    <row r="56" spans="1:21" s="3" customFormat="1" ht="12.95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 t="s">
        <v>65</v>
      </c>
      <c r="M56" s="5"/>
      <c r="N56" s="5"/>
      <c r="O56" s="5"/>
      <c r="P56" s="5"/>
      <c r="Q56" s="5"/>
      <c r="R56" s="5"/>
      <c r="S56" s="5"/>
      <c r="T56" s="5"/>
      <c r="U56" s="5" t="s">
        <v>65</v>
      </c>
    </row>
    <row r="57" spans="1:21" s="3" customFormat="1" ht="12.95" customHeight="1" x14ac:dyDescent="0.25">
      <c r="A57" s="6"/>
      <c r="B57" s="5"/>
      <c r="C57" s="5"/>
      <c r="D57" s="5"/>
      <c r="E57" s="5"/>
      <c r="F57" s="5"/>
      <c r="G57" s="6" t="s">
        <v>74</v>
      </c>
      <c r="H57" s="5" t="s">
        <v>15</v>
      </c>
      <c r="I57" s="5" t="s">
        <v>75</v>
      </c>
      <c r="J57" s="5" t="s">
        <v>76</v>
      </c>
      <c r="K57" s="5" t="s">
        <v>77</v>
      </c>
      <c r="L57" s="5" t="s">
        <v>78</v>
      </c>
      <c r="M57" s="5" t="s">
        <v>79</v>
      </c>
      <c r="N57" s="5" t="s">
        <v>80</v>
      </c>
      <c r="O57" s="5" t="s">
        <v>81</v>
      </c>
      <c r="P57" s="5" t="s">
        <v>82</v>
      </c>
      <c r="Q57" s="5" t="s">
        <v>83</v>
      </c>
      <c r="R57" s="5" t="s">
        <v>84</v>
      </c>
      <c r="S57" s="5" t="s">
        <v>85</v>
      </c>
      <c r="T57" s="5" t="s">
        <v>86</v>
      </c>
      <c r="U57" s="5" t="s">
        <v>65</v>
      </c>
    </row>
    <row r="58" spans="1:21" s="3" customFormat="1" ht="12.95" customHeight="1" x14ac:dyDescent="0.25">
      <c r="A58" s="6"/>
      <c r="B58" s="5"/>
      <c r="C58" s="5"/>
      <c r="D58" s="5"/>
      <c r="E58" s="5"/>
      <c r="F58" s="5"/>
      <c r="G58" s="6" t="s">
        <v>87</v>
      </c>
      <c r="H58" s="5" t="s">
        <v>15</v>
      </c>
      <c r="I58" s="5" t="s">
        <v>88</v>
      </c>
      <c r="J58" s="5" t="s">
        <v>88</v>
      </c>
      <c r="K58" s="5" t="s">
        <v>89</v>
      </c>
      <c r="L58" s="5" t="s">
        <v>88</v>
      </c>
      <c r="M58" s="5" t="s">
        <v>88</v>
      </c>
      <c r="N58" s="5" t="s">
        <v>88</v>
      </c>
      <c r="O58" s="5" t="s">
        <v>88</v>
      </c>
      <c r="P58" s="5" t="s">
        <v>88</v>
      </c>
      <c r="Q58" s="5" t="s">
        <v>88</v>
      </c>
      <c r="R58" s="5" t="s">
        <v>88</v>
      </c>
      <c r="S58" s="5" t="s">
        <v>88</v>
      </c>
      <c r="T58" s="5" t="s">
        <v>88</v>
      </c>
      <c r="U58" s="5" t="s">
        <v>65</v>
      </c>
    </row>
    <row r="59" spans="1:21" s="3" customFormat="1" ht="12.95" customHeight="1" x14ac:dyDescent="0.25">
      <c r="A59" s="6"/>
      <c r="B59" s="5"/>
      <c r="C59" s="5"/>
      <c r="D59" s="5"/>
      <c r="E59" s="5"/>
      <c r="F59" s="5"/>
      <c r="G59" s="6" t="s">
        <v>90</v>
      </c>
      <c r="H59" s="5"/>
      <c r="I59" s="5" t="s">
        <v>91</v>
      </c>
      <c r="J59" s="5" t="s">
        <v>91</v>
      </c>
      <c r="K59" s="5"/>
      <c r="L59" s="5" t="s">
        <v>344</v>
      </c>
      <c r="M59" s="5" t="s">
        <v>344</v>
      </c>
      <c r="N59" s="5" t="s">
        <v>344</v>
      </c>
      <c r="O59" s="5" t="s">
        <v>344</v>
      </c>
      <c r="P59" s="5" t="s">
        <v>344</v>
      </c>
      <c r="Q59" s="5" t="s">
        <v>344</v>
      </c>
      <c r="R59" s="5" t="s">
        <v>344</v>
      </c>
      <c r="S59" s="5" t="s">
        <v>344</v>
      </c>
      <c r="T59" s="5" t="s">
        <v>344</v>
      </c>
      <c r="U59" s="5" t="s">
        <v>65</v>
      </c>
    </row>
    <row r="60" spans="1:21" s="3" customFormat="1" ht="12.95" customHeight="1" x14ac:dyDescent="0.25">
      <c r="A60" s="6"/>
      <c r="B60" s="5"/>
      <c r="C60" s="5"/>
      <c r="D60" s="5"/>
      <c r="E60" s="5"/>
      <c r="F60" s="5"/>
      <c r="G60" s="6" t="s">
        <v>92</v>
      </c>
      <c r="H60" s="5" t="s">
        <v>15</v>
      </c>
      <c r="I60" s="5" t="s">
        <v>116</v>
      </c>
      <c r="J60" s="5" t="s">
        <v>117</v>
      </c>
      <c r="K60" s="5"/>
      <c r="L60" s="5" t="s">
        <v>118</v>
      </c>
      <c r="M60" s="5" t="s">
        <v>119</v>
      </c>
      <c r="N60" s="5" t="s">
        <v>120</v>
      </c>
      <c r="O60" s="5" t="s">
        <v>121</v>
      </c>
      <c r="P60" s="5" t="s">
        <v>122</v>
      </c>
      <c r="Q60" s="5" t="s">
        <v>123</v>
      </c>
      <c r="R60" s="5" t="s">
        <v>124</v>
      </c>
      <c r="S60" s="5" t="s">
        <v>125</v>
      </c>
      <c r="T60" s="5" t="s">
        <v>126</v>
      </c>
      <c r="U60" s="5" t="s">
        <v>65</v>
      </c>
    </row>
    <row r="61" spans="1:21" s="3" customFormat="1" ht="12.95" customHeight="1" x14ac:dyDescent="0.25">
      <c r="A61" s="6"/>
      <c r="B61" s="5"/>
      <c r="C61" s="5"/>
      <c r="D61" s="5"/>
      <c r="E61" s="5"/>
      <c r="F61" s="5"/>
      <c r="G61" s="6" t="s">
        <v>104</v>
      </c>
      <c r="H61" s="5" t="s">
        <v>105</v>
      </c>
      <c r="I61" s="5" t="s">
        <v>105</v>
      </c>
      <c r="J61" s="5" t="s">
        <v>105</v>
      </c>
      <c r="K61" s="5" t="s">
        <v>106</v>
      </c>
      <c r="L61" s="5" t="s">
        <v>107</v>
      </c>
      <c r="M61" s="5" t="s">
        <v>107</v>
      </c>
      <c r="N61" s="5" t="s">
        <v>107</v>
      </c>
      <c r="O61" s="5" t="s">
        <v>107</v>
      </c>
      <c r="P61" s="5" t="s">
        <v>107</v>
      </c>
      <c r="Q61" s="5" t="s">
        <v>107</v>
      </c>
      <c r="R61" s="5" t="s">
        <v>107</v>
      </c>
      <c r="S61" s="5" t="s">
        <v>107</v>
      </c>
      <c r="T61" s="5" t="s">
        <v>107</v>
      </c>
      <c r="U61" s="5" t="s">
        <v>65</v>
      </c>
    </row>
    <row r="62" spans="1:21" s="3" customFormat="1" ht="12.95" customHeight="1" x14ac:dyDescent="0.25">
      <c r="A62" s="6"/>
      <c r="B62" s="5"/>
      <c r="C62" s="5"/>
      <c r="D62" s="5"/>
      <c r="E62" s="5"/>
      <c r="F62" s="5"/>
      <c r="G62" s="6" t="s">
        <v>9</v>
      </c>
      <c r="H62" s="5" t="s">
        <v>108</v>
      </c>
      <c r="I62" s="5" t="s">
        <v>109</v>
      </c>
      <c r="J62" s="5" t="s">
        <v>110</v>
      </c>
      <c r="K62" s="5" t="s">
        <v>111</v>
      </c>
      <c r="L62" s="5" t="s">
        <v>112</v>
      </c>
      <c r="M62" s="5" t="s">
        <v>110</v>
      </c>
      <c r="N62" s="5" t="s">
        <v>110</v>
      </c>
      <c r="O62" s="5" t="s">
        <v>110</v>
      </c>
      <c r="P62" s="5" t="s">
        <v>110</v>
      </c>
      <c r="Q62" s="5" t="s">
        <v>110</v>
      </c>
      <c r="R62" s="5" t="s">
        <v>110</v>
      </c>
      <c r="S62" s="5" t="s">
        <v>110</v>
      </c>
      <c r="T62" s="5" t="s">
        <v>110</v>
      </c>
      <c r="U62" s="5" t="s">
        <v>65</v>
      </c>
    </row>
    <row r="63" spans="1:21" s="3" customFormat="1" ht="12.95" customHeight="1" x14ac:dyDescent="0.25">
      <c r="A63" s="6"/>
      <c r="B63" s="5"/>
      <c r="C63" s="5"/>
      <c r="D63" s="5"/>
      <c r="E63" s="5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 t="s">
        <v>65</v>
      </c>
    </row>
    <row r="64" spans="1:21" s="12" customFormat="1" ht="12.95" customHeight="1" x14ac:dyDescent="0.25">
      <c r="A64" s="13" t="s">
        <v>64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 t="s">
        <v>65</v>
      </c>
      <c r="M64" s="14"/>
      <c r="N64" s="14"/>
      <c r="O64" s="14"/>
      <c r="P64" s="14"/>
      <c r="Q64" s="14"/>
      <c r="R64" s="14"/>
      <c r="S64" s="14"/>
      <c r="T64" s="14" t="s">
        <v>65</v>
      </c>
      <c r="U64" s="14" t="s">
        <v>65</v>
      </c>
    </row>
    <row r="65" spans="1:22" s="12" customFormat="1" ht="12.95" customHeight="1" x14ac:dyDescent="0.25">
      <c r="A65" s="15" t="s">
        <v>66</v>
      </c>
      <c r="B65" s="14" t="s">
        <v>127</v>
      </c>
      <c r="C65" s="14"/>
      <c r="D65" s="14"/>
      <c r="E65" s="14"/>
      <c r="F65" s="14"/>
      <c r="G65" s="14"/>
      <c r="H65" s="14"/>
      <c r="I65" s="14"/>
      <c r="J65" s="14"/>
      <c r="K65" s="14"/>
      <c r="L65" s="14" t="s">
        <v>65</v>
      </c>
      <c r="M65" s="14"/>
      <c r="N65" s="14"/>
      <c r="O65" s="14"/>
      <c r="P65" s="14"/>
      <c r="Q65" s="14"/>
      <c r="R65" s="14"/>
      <c r="S65" s="14"/>
      <c r="T65" s="14" t="s">
        <v>65</v>
      </c>
      <c r="U65" s="14" t="s">
        <v>65</v>
      </c>
    </row>
    <row r="66" spans="1:22" s="12" customFormat="1" ht="12.95" customHeight="1" x14ac:dyDescent="0.25">
      <c r="A66" s="15" t="s">
        <v>68</v>
      </c>
      <c r="B66" s="14" t="s">
        <v>128</v>
      </c>
      <c r="C66" s="14"/>
      <c r="D66" s="14"/>
      <c r="E66" s="14"/>
      <c r="F66" s="14"/>
      <c r="G66" s="14"/>
      <c r="H66" s="14"/>
      <c r="I66" s="14"/>
      <c r="J66" s="14"/>
      <c r="K66" s="14"/>
      <c r="L66" s="14" t="s">
        <v>65</v>
      </c>
      <c r="M66" s="14"/>
      <c r="N66" s="14"/>
      <c r="O66" s="14"/>
      <c r="P66" s="14"/>
      <c r="Q66" s="14"/>
      <c r="R66" s="14"/>
      <c r="S66" s="14"/>
      <c r="T66" s="14" t="s">
        <v>65</v>
      </c>
      <c r="U66" s="14" t="s">
        <v>65</v>
      </c>
    </row>
    <row r="67" spans="1:22" s="12" customFormat="1" ht="12.95" customHeight="1" x14ac:dyDescent="0.25">
      <c r="A67" s="15" t="s">
        <v>70</v>
      </c>
      <c r="B67" s="14" t="s">
        <v>129</v>
      </c>
      <c r="C67" s="14"/>
      <c r="D67" s="14"/>
      <c r="E67" s="14"/>
      <c r="F67" s="14"/>
      <c r="G67" s="14"/>
      <c r="H67" s="14"/>
      <c r="I67" s="14"/>
      <c r="J67" s="14"/>
      <c r="K67" s="14"/>
      <c r="L67" s="14" t="s">
        <v>65</v>
      </c>
      <c r="M67" s="14"/>
      <c r="N67" s="14"/>
      <c r="O67" s="14"/>
      <c r="P67" s="14"/>
      <c r="Q67" s="14"/>
      <c r="R67" s="14"/>
      <c r="S67" s="14"/>
      <c r="T67" s="14" t="s">
        <v>65</v>
      </c>
      <c r="U67" s="14" t="s">
        <v>65</v>
      </c>
    </row>
    <row r="68" spans="1:22" s="12" customFormat="1" ht="12.95" customHeight="1" x14ac:dyDescent="0.25">
      <c r="A68" s="15" t="s">
        <v>72</v>
      </c>
      <c r="B68" s="14" t="s">
        <v>73</v>
      </c>
      <c r="C68" s="14"/>
      <c r="D68" s="14"/>
      <c r="E68" s="14"/>
      <c r="F68" s="14"/>
      <c r="G68" s="14"/>
      <c r="H68" s="14"/>
      <c r="I68" s="14"/>
      <c r="J68" s="14"/>
      <c r="K68" s="14"/>
      <c r="L68" s="14" t="s">
        <v>65</v>
      </c>
      <c r="M68" s="14"/>
      <c r="N68" s="14"/>
      <c r="O68" s="14"/>
      <c r="P68" s="14"/>
      <c r="Q68" s="14"/>
      <c r="R68" s="14"/>
      <c r="S68" s="14"/>
      <c r="T68" s="14" t="s">
        <v>65</v>
      </c>
      <c r="U68" s="14" t="s">
        <v>65</v>
      </c>
    </row>
    <row r="69" spans="1:22" s="12" customFormat="1" ht="12.95" customHeight="1" x14ac:dyDescent="0.25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 t="s">
        <v>65</v>
      </c>
      <c r="M69" s="14"/>
      <c r="N69" s="14"/>
      <c r="O69" s="14"/>
      <c r="P69" s="14"/>
      <c r="Q69" s="14"/>
      <c r="R69" s="14"/>
      <c r="S69" s="14"/>
      <c r="T69" s="14" t="s">
        <v>65</v>
      </c>
      <c r="U69" s="14" t="s">
        <v>65</v>
      </c>
    </row>
    <row r="70" spans="1:22" s="12" customFormat="1" ht="12.95" customHeight="1" x14ac:dyDescent="0.25">
      <c r="A70" s="15"/>
      <c r="B70" s="14"/>
      <c r="C70" s="14"/>
      <c r="D70" s="14"/>
      <c r="E70" s="14"/>
      <c r="F70" s="14"/>
      <c r="G70" s="15" t="s">
        <v>74</v>
      </c>
      <c r="H70" s="14" t="s">
        <v>130</v>
      </c>
      <c r="I70" s="14" t="s">
        <v>131</v>
      </c>
      <c r="J70" s="14" t="s">
        <v>132</v>
      </c>
      <c r="K70" s="14" t="s">
        <v>77</v>
      </c>
      <c r="L70" s="14" t="s">
        <v>133</v>
      </c>
      <c r="M70" s="14" t="s">
        <v>134</v>
      </c>
      <c r="N70" s="14" t="s">
        <v>135</v>
      </c>
      <c r="O70" s="14" t="s">
        <v>136</v>
      </c>
      <c r="P70" s="14" t="s">
        <v>137</v>
      </c>
      <c r="Q70" s="14" t="s">
        <v>138</v>
      </c>
      <c r="R70" s="14" t="s">
        <v>139</v>
      </c>
      <c r="S70" s="14" t="s">
        <v>140</v>
      </c>
      <c r="T70" s="14" t="s">
        <v>141</v>
      </c>
      <c r="U70" s="14" t="s">
        <v>65</v>
      </c>
      <c r="V70" s="14" t="s">
        <v>65</v>
      </c>
    </row>
    <row r="71" spans="1:22" s="12" customFormat="1" ht="12.95" customHeight="1" x14ac:dyDescent="0.25">
      <c r="A71" s="15"/>
      <c r="B71" s="14"/>
      <c r="C71" s="14"/>
      <c r="D71" s="14"/>
      <c r="E71" s="14"/>
      <c r="F71" s="14"/>
      <c r="G71" s="15" t="s">
        <v>87</v>
      </c>
      <c r="H71" s="14" t="s">
        <v>142</v>
      </c>
      <c r="I71" s="14" t="s">
        <v>88</v>
      </c>
      <c r="J71" s="14" t="s">
        <v>88</v>
      </c>
      <c r="K71" s="14" t="s">
        <v>89</v>
      </c>
      <c r="L71" s="14" t="s">
        <v>88</v>
      </c>
      <c r="M71" s="14" t="s">
        <v>88</v>
      </c>
      <c r="N71" s="14" t="s">
        <v>88</v>
      </c>
      <c r="O71" s="14" t="s">
        <v>88</v>
      </c>
      <c r="P71" s="14" t="s">
        <v>88</v>
      </c>
      <c r="Q71" s="14" t="s">
        <v>88</v>
      </c>
      <c r="R71" s="14" t="s">
        <v>88</v>
      </c>
      <c r="S71" s="14" t="s">
        <v>88</v>
      </c>
      <c r="T71" s="14" t="s">
        <v>88</v>
      </c>
      <c r="U71" s="14" t="s">
        <v>65</v>
      </c>
      <c r="V71" s="14" t="s">
        <v>65</v>
      </c>
    </row>
    <row r="72" spans="1:22" s="12" customFormat="1" ht="12.95" customHeight="1" x14ac:dyDescent="0.25">
      <c r="A72" s="15"/>
      <c r="B72" s="14"/>
      <c r="C72" s="14"/>
      <c r="D72" s="14"/>
      <c r="E72" s="14"/>
      <c r="F72" s="14"/>
      <c r="G72" s="15" t="s">
        <v>90</v>
      </c>
      <c r="H72" s="14" t="s">
        <v>143</v>
      </c>
      <c r="I72" s="14" t="s">
        <v>76</v>
      </c>
      <c r="J72" s="14" t="s">
        <v>76</v>
      </c>
      <c r="K72" s="14"/>
      <c r="L72" s="14" t="s">
        <v>78</v>
      </c>
      <c r="M72" s="14" t="s">
        <v>79</v>
      </c>
      <c r="N72" s="14" t="s">
        <v>80</v>
      </c>
      <c r="O72" s="14" t="s">
        <v>81</v>
      </c>
      <c r="P72" s="14" t="s">
        <v>82</v>
      </c>
      <c r="Q72" s="14" t="s">
        <v>83</v>
      </c>
      <c r="R72" s="14" t="s">
        <v>84</v>
      </c>
      <c r="S72" s="14" t="s">
        <v>85</v>
      </c>
      <c r="T72" s="14" t="s">
        <v>86</v>
      </c>
      <c r="U72" s="14" t="s">
        <v>65</v>
      </c>
      <c r="V72" s="14" t="s">
        <v>65</v>
      </c>
    </row>
    <row r="73" spans="1:22" s="12" customFormat="1" ht="12.95" customHeight="1" x14ac:dyDescent="0.25">
      <c r="A73" s="15"/>
      <c r="B73" s="14"/>
      <c r="C73" s="14"/>
      <c r="D73" s="14"/>
      <c r="E73" s="14"/>
      <c r="F73" s="14"/>
      <c r="G73" s="15" t="s">
        <v>92</v>
      </c>
      <c r="H73" s="14"/>
      <c r="I73" s="14" t="s">
        <v>144</v>
      </c>
      <c r="J73" s="14" t="s">
        <v>145</v>
      </c>
      <c r="K73" s="14"/>
      <c r="L73" s="14" t="s">
        <v>145</v>
      </c>
      <c r="M73" s="14" t="s">
        <v>145</v>
      </c>
      <c r="N73" s="14" t="s">
        <v>145</v>
      </c>
      <c r="O73" s="14" t="s">
        <v>145</v>
      </c>
      <c r="P73" s="14" t="s">
        <v>145</v>
      </c>
      <c r="Q73" s="14" t="s">
        <v>145</v>
      </c>
      <c r="R73" s="14" t="s">
        <v>145</v>
      </c>
      <c r="S73" s="14" t="s">
        <v>145</v>
      </c>
      <c r="T73" s="14" t="s">
        <v>145</v>
      </c>
      <c r="U73" s="14" t="s">
        <v>65</v>
      </c>
      <c r="V73" s="14" t="s">
        <v>65</v>
      </c>
    </row>
    <row r="74" spans="1:22" s="12" customFormat="1" ht="12.95" customHeight="1" x14ac:dyDescent="0.25">
      <c r="A74" s="15"/>
      <c r="B74" s="14"/>
      <c r="C74" s="14"/>
      <c r="D74" s="14"/>
      <c r="E74" s="14"/>
      <c r="F74" s="14"/>
      <c r="G74" s="15" t="s">
        <v>104</v>
      </c>
      <c r="H74" s="14" t="s">
        <v>105</v>
      </c>
      <c r="I74" s="14" t="s">
        <v>105</v>
      </c>
      <c r="J74" s="14" t="s">
        <v>105</v>
      </c>
      <c r="K74" s="14" t="s">
        <v>106</v>
      </c>
      <c r="L74" s="14" t="s">
        <v>107</v>
      </c>
      <c r="M74" s="14" t="s">
        <v>107</v>
      </c>
      <c r="N74" s="14" t="s">
        <v>107</v>
      </c>
      <c r="O74" s="14" t="s">
        <v>107</v>
      </c>
      <c r="P74" s="14" t="s">
        <v>107</v>
      </c>
      <c r="Q74" s="14" t="s">
        <v>107</v>
      </c>
      <c r="R74" s="14" t="s">
        <v>107</v>
      </c>
      <c r="S74" s="14" t="s">
        <v>107</v>
      </c>
      <c r="T74" s="14" t="s">
        <v>107</v>
      </c>
      <c r="U74" s="14" t="s">
        <v>65</v>
      </c>
      <c r="V74" s="14" t="s">
        <v>65</v>
      </c>
    </row>
    <row r="75" spans="1:22" s="12" customFormat="1" ht="12.95" customHeight="1" x14ac:dyDescent="0.25">
      <c r="A75" s="15"/>
      <c r="B75" s="14"/>
      <c r="C75" s="14"/>
      <c r="D75" s="14"/>
      <c r="E75" s="14"/>
      <c r="F75" s="14"/>
      <c r="G75" s="15" t="s">
        <v>9</v>
      </c>
      <c r="H75" s="14" t="s">
        <v>146</v>
      </c>
      <c r="I75" s="14" t="s">
        <v>147</v>
      </c>
      <c r="J75" s="14" t="s">
        <v>148</v>
      </c>
      <c r="K75" s="14" t="s">
        <v>111</v>
      </c>
      <c r="L75" s="14" t="s">
        <v>149</v>
      </c>
      <c r="M75" s="14" t="s">
        <v>150</v>
      </c>
      <c r="N75" s="14" t="s">
        <v>151</v>
      </c>
      <c r="O75" s="14" t="s">
        <v>152</v>
      </c>
      <c r="P75" s="14" t="s">
        <v>153</v>
      </c>
      <c r="Q75" s="14" t="s">
        <v>154</v>
      </c>
      <c r="R75" s="14" t="s">
        <v>155</v>
      </c>
      <c r="S75" s="14" t="s">
        <v>156</v>
      </c>
      <c r="T75" s="14" t="s">
        <v>157</v>
      </c>
      <c r="U75" s="14" t="s">
        <v>65</v>
      </c>
      <c r="V75" s="14" t="s">
        <v>65</v>
      </c>
    </row>
    <row r="76" spans="1:22" s="12" customFormat="1" ht="12.95" customHeight="1" x14ac:dyDescent="0.25">
      <c r="A76" s="15"/>
      <c r="B76" s="14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65</v>
      </c>
      <c r="U76" s="14" t="s">
        <v>65</v>
      </c>
    </row>
    <row r="77" spans="1:22" s="3" customFormat="1" ht="12.95" customHeight="1" x14ac:dyDescent="0.25">
      <c r="A77" s="4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 t="s">
        <v>65</v>
      </c>
      <c r="M77" s="5"/>
      <c r="N77" s="5"/>
      <c r="O77" s="5"/>
      <c r="P77" s="5"/>
      <c r="Q77" s="5"/>
      <c r="R77" s="5"/>
      <c r="S77" s="5"/>
      <c r="T77" s="5" t="s">
        <v>65</v>
      </c>
      <c r="U77" s="5" t="s">
        <v>65</v>
      </c>
    </row>
    <row r="78" spans="1:22" s="3" customFormat="1" ht="12.95" customHeight="1" x14ac:dyDescent="0.25">
      <c r="A78" s="6" t="s">
        <v>66</v>
      </c>
      <c r="B78" s="5" t="s">
        <v>158</v>
      </c>
      <c r="C78" s="5"/>
      <c r="D78" s="5"/>
      <c r="E78" s="5"/>
      <c r="F78" s="5"/>
      <c r="G78" s="5"/>
      <c r="H78" s="5"/>
      <c r="I78" s="5"/>
      <c r="J78" s="5"/>
      <c r="K78" s="5"/>
      <c r="L78" s="5" t="s">
        <v>65</v>
      </c>
      <c r="M78" s="5"/>
      <c r="N78" s="5"/>
      <c r="O78" s="5"/>
      <c r="P78" s="5"/>
      <c r="Q78" s="5"/>
      <c r="R78" s="5"/>
      <c r="S78" s="5"/>
      <c r="T78" s="5" t="s">
        <v>65</v>
      </c>
      <c r="U78" s="5" t="s">
        <v>65</v>
      </c>
    </row>
    <row r="79" spans="1:22" s="3" customFormat="1" ht="12.95" customHeight="1" x14ac:dyDescent="0.25">
      <c r="A79" s="6" t="s">
        <v>68</v>
      </c>
      <c r="B79" s="5" t="s">
        <v>128</v>
      </c>
      <c r="C79" s="5"/>
      <c r="D79" s="5"/>
      <c r="E79" s="5"/>
      <c r="F79" s="5"/>
      <c r="G79" s="5"/>
      <c r="H79" s="5"/>
      <c r="I79" s="5"/>
      <c r="J79" s="5"/>
      <c r="K79" s="5"/>
      <c r="L79" s="5" t="s">
        <v>65</v>
      </c>
      <c r="M79" s="5"/>
      <c r="N79" s="5"/>
      <c r="O79" s="5"/>
      <c r="P79" s="5"/>
      <c r="Q79" s="5"/>
      <c r="R79" s="5"/>
      <c r="S79" s="5"/>
      <c r="T79" s="5" t="s">
        <v>65</v>
      </c>
      <c r="U79" s="5" t="s">
        <v>65</v>
      </c>
    </row>
    <row r="80" spans="1:22" s="3" customFormat="1" ht="12.95" customHeight="1" x14ac:dyDescent="0.25">
      <c r="A80" s="6" t="s">
        <v>70</v>
      </c>
      <c r="B80" s="5" t="s">
        <v>159</v>
      </c>
      <c r="C80" s="5"/>
      <c r="D80" s="5"/>
      <c r="E80" s="5"/>
      <c r="F80" s="5"/>
      <c r="G80" s="5"/>
      <c r="H80" s="5"/>
      <c r="I80" s="5"/>
      <c r="J80" s="5"/>
      <c r="K80" s="5"/>
      <c r="L80" s="5" t="s">
        <v>65</v>
      </c>
      <c r="M80" s="5"/>
      <c r="N80" s="5"/>
      <c r="O80" s="5"/>
      <c r="P80" s="5"/>
      <c r="Q80" s="5"/>
      <c r="R80" s="5"/>
      <c r="S80" s="5"/>
      <c r="T80" s="5" t="s">
        <v>65</v>
      </c>
      <c r="U80" s="5" t="s">
        <v>65</v>
      </c>
    </row>
    <row r="81" spans="1:22" s="3" customFormat="1" ht="12.95" customHeight="1" x14ac:dyDescent="0.25">
      <c r="A81" s="6" t="s">
        <v>72</v>
      </c>
      <c r="B81" s="5" t="s">
        <v>73</v>
      </c>
      <c r="C81" s="5"/>
      <c r="D81" s="5"/>
      <c r="E81" s="5"/>
      <c r="F81" s="5"/>
      <c r="G81" s="5"/>
      <c r="H81" s="5"/>
      <c r="I81" s="5"/>
      <c r="J81" s="5"/>
      <c r="K81" s="5"/>
      <c r="L81" s="5" t="s">
        <v>65</v>
      </c>
      <c r="M81" s="5"/>
      <c r="N81" s="5"/>
      <c r="O81" s="5"/>
      <c r="P81" s="5"/>
      <c r="Q81" s="5"/>
      <c r="R81" s="5"/>
      <c r="S81" s="5"/>
      <c r="T81" s="5" t="s">
        <v>65</v>
      </c>
      <c r="U81" s="5" t="s">
        <v>65</v>
      </c>
    </row>
    <row r="82" spans="1:22" s="3" customFormat="1" ht="12.95" customHeight="1" x14ac:dyDescent="0.2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 t="s">
        <v>65</v>
      </c>
      <c r="M82" s="5"/>
      <c r="N82" s="5"/>
      <c r="O82" s="5"/>
      <c r="P82" s="5"/>
      <c r="Q82" s="5"/>
      <c r="R82" s="5"/>
      <c r="S82" s="5"/>
      <c r="T82" s="5" t="s">
        <v>65</v>
      </c>
      <c r="U82" s="5" t="s">
        <v>65</v>
      </c>
    </row>
    <row r="83" spans="1:22" s="3" customFormat="1" ht="12.95" customHeight="1" x14ac:dyDescent="0.25">
      <c r="A83" s="6"/>
      <c r="B83" s="5"/>
      <c r="C83" s="5"/>
      <c r="D83" s="5"/>
      <c r="E83" s="5"/>
      <c r="F83" s="5"/>
      <c r="G83" s="6" t="s">
        <v>74</v>
      </c>
      <c r="H83" s="5" t="s">
        <v>130</v>
      </c>
      <c r="I83" s="5" t="s">
        <v>131</v>
      </c>
      <c r="J83" s="5" t="s">
        <v>132</v>
      </c>
      <c r="K83" s="5" t="s">
        <v>77</v>
      </c>
      <c r="L83" s="5" t="s">
        <v>133</v>
      </c>
      <c r="M83" s="5" t="s">
        <v>134</v>
      </c>
      <c r="N83" s="5" t="s">
        <v>135</v>
      </c>
      <c r="O83" s="5" t="s">
        <v>136</v>
      </c>
      <c r="P83" s="5" t="s">
        <v>137</v>
      </c>
      <c r="Q83" s="5" t="s">
        <v>138</v>
      </c>
      <c r="R83" s="5" t="s">
        <v>139</v>
      </c>
      <c r="S83" s="5" t="s">
        <v>140</v>
      </c>
      <c r="T83" s="5" t="s">
        <v>141</v>
      </c>
      <c r="U83" s="5" t="s">
        <v>65</v>
      </c>
      <c r="V83" s="5" t="s">
        <v>65</v>
      </c>
    </row>
    <row r="84" spans="1:22" s="3" customFormat="1" ht="12.95" customHeight="1" x14ac:dyDescent="0.25">
      <c r="A84" s="6"/>
      <c r="B84" s="5"/>
      <c r="C84" s="5"/>
      <c r="D84" s="5"/>
      <c r="E84" s="5"/>
      <c r="F84" s="5"/>
      <c r="G84" s="6" t="s">
        <v>87</v>
      </c>
      <c r="H84" s="5" t="s">
        <v>142</v>
      </c>
      <c r="I84" s="5" t="s">
        <v>88</v>
      </c>
      <c r="J84" s="5" t="s">
        <v>88</v>
      </c>
      <c r="K84" s="5" t="s">
        <v>89</v>
      </c>
      <c r="L84" s="5" t="s">
        <v>88</v>
      </c>
      <c r="M84" s="5" t="s">
        <v>88</v>
      </c>
      <c r="N84" s="5" t="s">
        <v>88</v>
      </c>
      <c r="O84" s="5" t="s">
        <v>88</v>
      </c>
      <c r="P84" s="5" t="s">
        <v>88</v>
      </c>
      <c r="Q84" s="5" t="s">
        <v>88</v>
      </c>
      <c r="R84" s="5" t="s">
        <v>88</v>
      </c>
      <c r="S84" s="5" t="s">
        <v>88</v>
      </c>
      <c r="T84" s="5" t="s">
        <v>88</v>
      </c>
      <c r="U84" s="5" t="s">
        <v>65</v>
      </c>
      <c r="V84" s="5" t="s">
        <v>65</v>
      </c>
    </row>
    <row r="85" spans="1:22" s="3" customFormat="1" ht="12.95" customHeight="1" x14ac:dyDescent="0.25">
      <c r="A85" s="6"/>
      <c r="B85" s="5"/>
      <c r="C85" s="5"/>
      <c r="D85" s="5"/>
      <c r="E85" s="5"/>
      <c r="F85" s="5"/>
      <c r="G85" s="6" t="s">
        <v>90</v>
      </c>
      <c r="H85" s="5" t="s">
        <v>143</v>
      </c>
      <c r="I85" s="5" t="s">
        <v>76</v>
      </c>
      <c r="J85" s="5" t="s">
        <v>76</v>
      </c>
      <c r="K85" s="5"/>
      <c r="L85" s="5" t="s">
        <v>78</v>
      </c>
      <c r="M85" s="5" t="s">
        <v>79</v>
      </c>
      <c r="N85" s="5" t="s">
        <v>80</v>
      </c>
      <c r="O85" s="5" t="s">
        <v>81</v>
      </c>
      <c r="P85" s="5" t="s">
        <v>82</v>
      </c>
      <c r="Q85" s="5" t="s">
        <v>83</v>
      </c>
      <c r="R85" s="5" t="s">
        <v>84</v>
      </c>
      <c r="S85" s="5" t="s">
        <v>85</v>
      </c>
      <c r="T85" s="5" t="s">
        <v>86</v>
      </c>
      <c r="U85" s="5" t="s">
        <v>65</v>
      </c>
      <c r="V85" s="5" t="s">
        <v>65</v>
      </c>
    </row>
    <row r="86" spans="1:22" s="3" customFormat="1" ht="12.95" customHeight="1" x14ac:dyDescent="0.25">
      <c r="A86" s="6"/>
      <c r="B86" s="5"/>
      <c r="C86" s="5"/>
      <c r="D86" s="5"/>
      <c r="E86" s="5"/>
      <c r="F86" s="5"/>
      <c r="G86" s="6" t="s">
        <v>92</v>
      </c>
      <c r="H86" s="5"/>
      <c r="I86" s="5" t="s">
        <v>144</v>
      </c>
      <c r="J86" s="5" t="s">
        <v>145</v>
      </c>
      <c r="K86" s="5"/>
      <c r="L86" s="5" t="s">
        <v>145</v>
      </c>
      <c r="M86" s="5" t="s">
        <v>145</v>
      </c>
      <c r="N86" s="5" t="s">
        <v>145</v>
      </c>
      <c r="O86" s="5" t="s">
        <v>145</v>
      </c>
      <c r="P86" s="5" t="s">
        <v>145</v>
      </c>
      <c r="Q86" s="5" t="s">
        <v>145</v>
      </c>
      <c r="R86" s="5" t="s">
        <v>145</v>
      </c>
      <c r="S86" s="5" t="s">
        <v>145</v>
      </c>
      <c r="T86" s="5" t="s">
        <v>145</v>
      </c>
      <c r="U86" s="5" t="s">
        <v>65</v>
      </c>
      <c r="V86" s="5" t="s">
        <v>65</v>
      </c>
    </row>
    <row r="87" spans="1:22" s="3" customFormat="1" ht="12.95" customHeight="1" x14ac:dyDescent="0.25">
      <c r="A87" s="6"/>
      <c r="B87" s="5"/>
      <c r="C87" s="5"/>
      <c r="D87" s="5"/>
      <c r="E87" s="5"/>
      <c r="F87" s="5"/>
      <c r="G87" s="6" t="s">
        <v>104</v>
      </c>
      <c r="H87" s="5" t="s">
        <v>105</v>
      </c>
      <c r="I87" s="5" t="s">
        <v>105</v>
      </c>
      <c r="J87" s="5" t="s">
        <v>105</v>
      </c>
      <c r="K87" s="5" t="s">
        <v>106</v>
      </c>
      <c r="L87" s="5" t="s">
        <v>107</v>
      </c>
      <c r="M87" s="5" t="s">
        <v>107</v>
      </c>
      <c r="N87" s="5" t="s">
        <v>107</v>
      </c>
      <c r="O87" s="5" t="s">
        <v>107</v>
      </c>
      <c r="P87" s="5" t="s">
        <v>107</v>
      </c>
      <c r="Q87" s="5" t="s">
        <v>107</v>
      </c>
      <c r="R87" s="5" t="s">
        <v>107</v>
      </c>
      <c r="S87" s="5" t="s">
        <v>107</v>
      </c>
      <c r="T87" s="5" t="s">
        <v>107</v>
      </c>
      <c r="U87" s="5" t="s">
        <v>65</v>
      </c>
      <c r="V87" s="5" t="s">
        <v>65</v>
      </c>
    </row>
    <row r="88" spans="1:22" s="3" customFormat="1" ht="12.95" customHeight="1" x14ac:dyDescent="0.25">
      <c r="A88" s="6"/>
      <c r="B88" s="5"/>
      <c r="C88" s="5"/>
      <c r="D88" s="5"/>
      <c r="E88" s="5"/>
      <c r="F88" s="5"/>
      <c r="G88" s="6" t="s">
        <v>9</v>
      </c>
      <c r="H88" s="5" t="s">
        <v>146</v>
      </c>
      <c r="I88" s="5" t="s">
        <v>147</v>
      </c>
      <c r="J88" s="5" t="s">
        <v>148</v>
      </c>
      <c r="K88" s="5" t="s">
        <v>111</v>
      </c>
      <c r="L88" s="5" t="s">
        <v>149</v>
      </c>
      <c r="M88" s="5" t="s">
        <v>150</v>
      </c>
      <c r="N88" s="5" t="s">
        <v>151</v>
      </c>
      <c r="O88" s="5" t="s">
        <v>152</v>
      </c>
      <c r="P88" s="5" t="s">
        <v>153</v>
      </c>
      <c r="Q88" s="5" t="s">
        <v>154</v>
      </c>
      <c r="R88" s="5" t="s">
        <v>155</v>
      </c>
      <c r="S88" s="5" t="s">
        <v>156</v>
      </c>
      <c r="T88" s="5" t="s">
        <v>157</v>
      </c>
      <c r="U88" s="5" t="s">
        <v>65</v>
      </c>
      <c r="V88" s="5" t="s">
        <v>65</v>
      </c>
    </row>
    <row r="89" spans="1:22" s="3" customFormat="1" ht="12.95" customHeight="1" x14ac:dyDescent="0.25">
      <c r="A89" s="6"/>
      <c r="B89" s="5"/>
      <c r="C89" s="5"/>
      <c r="D89" s="5"/>
      <c r="E89" s="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 t="s">
        <v>65</v>
      </c>
    </row>
    <row r="90" spans="1:22" s="16" customFormat="1" x14ac:dyDescent="0.25">
      <c r="A90" s="17" t="s">
        <v>160</v>
      </c>
      <c r="B90" s="18"/>
      <c r="C90" s="18"/>
      <c r="D90" s="18"/>
      <c r="E90" s="18"/>
      <c r="F90" s="18"/>
      <c r="G90" s="19"/>
      <c r="H90" s="20" t="s">
        <v>348</v>
      </c>
    </row>
    <row r="91" spans="1:22" s="16" customFormat="1" x14ac:dyDescent="0.25">
      <c r="A91" s="21" t="s">
        <v>161</v>
      </c>
      <c r="B91" s="21" t="s">
        <v>162</v>
      </c>
      <c r="C91" s="21" t="s">
        <v>163</v>
      </c>
      <c r="D91" s="21" t="s">
        <v>164</v>
      </c>
      <c r="E91" s="21" t="s">
        <v>165</v>
      </c>
      <c r="F91" s="21" t="s">
        <v>166</v>
      </c>
      <c r="G91" s="20"/>
      <c r="H91" s="20"/>
    </row>
    <row r="92" spans="1:22" ht="18.75" x14ac:dyDescent="0.3">
      <c r="A92" s="18" t="s">
        <v>167</v>
      </c>
      <c r="B92" s="18" t="s">
        <v>67</v>
      </c>
      <c r="C92" s="18"/>
      <c r="D92" s="18"/>
      <c r="E92" s="18"/>
      <c r="F92" s="18"/>
      <c r="G92" s="19" t="s">
        <v>65</v>
      </c>
      <c r="H92" s="22" t="s">
        <v>168</v>
      </c>
    </row>
    <row r="93" spans="1:22" ht="18.75" x14ac:dyDescent="0.3">
      <c r="A93" s="18" t="s">
        <v>169</v>
      </c>
      <c r="B93" s="18" t="s">
        <v>170</v>
      </c>
      <c r="C93" s="18" t="s">
        <v>171</v>
      </c>
      <c r="D93" s="23"/>
      <c r="E93" s="18"/>
      <c r="F93" s="18"/>
      <c r="G93" s="19" t="s">
        <v>65</v>
      </c>
      <c r="H93" s="22" t="s">
        <v>172</v>
      </c>
      <c r="L93" s="24" t="e">
        <f>LEFT(J95,4)+1</f>
        <v>#VALUE!</v>
      </c>
      <c r="M93" s="24" t="e">
        <f>L93+1</f>
        <v>#VALUE!</v>
      </c>
      <c r="N93" s="24" t="e">
        <f t="shared" ref="N93:T93" si="0">M93+1</f>
        <v>#VALUE!</v>
      </c>
      <c r="O93" s="24" t="e">
        <f t="shared" si="0"/>
        <v>#VALUE!</v>
      </c>
      <c r="P93" s="24" t="e">
        <f t="shared" si="0"/>
        <v>#VALUE!</v>
      </c>
      <c r="Q93" s="24" t="e">
        <f t="shared" si="0"/>
        <v>#VALUE!</v>
      </c>
      <c r="R93" s="24" t="e">
        <f t="shared" si="0"/>
        <v>#VALUE!</v>
      </c>
      <c r="S93" s="24" t="e">
        <f t="shared" si="0"/>
        <v>#VALUE!</v>
      </c>
      <c r="T93" s="24" t="e">
        <f t="shared" si="0"/>
        <v>#VALUE!</v>
      </c>
    </row>
    <row r="94" spans="1:22" x14ac:dyDescent="0.25">
      <c r="A94" s="18" t="s">
        <v>173</v>
      </c>
      <c r="B94" s="18"/>
      <c r="C94" s="18"/>
      <c r="D94" s="18"/>
      <c r="E94" s="18"/>
      <c r="F94" s="18"/>
      <c r="G94" s="19" t="s">
        <v>65</v>
      </c>
      <c r="H94" s="25" t="e">
        <f>LEFT(J95,4)-1</f>
        <v>#VALUE!</v>
      </c>
      <c r="I94" s="25" t="e">
        <f>RIGHT(J95,2)-1</f>
        <v>#VALUE!</v>
      </c>
      <c r="J94" s="25" t="s">
        <v>174</v>
      </c>
      <c r="K94" s="26"/>
      <c r="L94" s="25" t="e">
        <f>RIGHT(J95,2)+1</f>
        <v>#VALUE!</v>
      </c>
      <c r="M94" s="25" t="e">
        <f>L94+1</f>
        <v>#VALUE!</v>
      </c>
      <c r="N94" s="25" t="e">
        <f t="shared" ref="N94:T94" si="1">M94+1</f>
        <v>#VALUE!</v>
      </c>
      <c r="O94" s="25" t="e">
        <f t="shared" si="1"/>
        <v>#VALUE!</v>
      </c>
      <c r="P94" s="25" t="e">
        <f t="shared" si="1"/>
        <v>#VALUE!</v>
      </c>
      <c r="Q94" s="25" t="e">
        <f t="shared" si="1"/>
        <v>#VALUE!</v>
      </c>
      <c r="R94" s="25" t="e">
        <f t="shared" si="1"/>
        <v>#VALUE!</v>
      </c>
      <c r="S94" s="25" t="e">
        <f t="shared" si="1"/>
        <v>#VALUE!</v>
      </c>
      <c r="T94" s="25" t="e">
        <f t="shared" si="1"/>
        <v>#VALUE!</v>
      </c>
    </row>
    <row r="95" spans="1:22" x14ac:dyDescent="0.25">
      <c r="A95" s="18" t="s">
        <v>173</v>
      </c>
      <c r="B95" s="18"/>
      <c r="C95" s="18"/>
      <c r="D95" s="18"/>
      <c r="E95" s="18"/>
      <c r="F95" s="18"/>
      <c r="G95" s="19" t="s">
        <v>65</v>
      </c>
      <c r="I95" s="27" t="e">
        <f>H94&amp;"/"&amp;I94</f>
        <v>#VALUE!</v>
      </c>
      <c r="J95" s="27" t="s">
        <v>175</v>
      </c>
      <c r="K95" s="27" t="s">
        <v>77</v>
      </c>
      <c r="L95" s="27" t="e">
        <f>L93&amp;"/"&amp;L94</f>
        <v>#VALUE!</v>
      </c>
      <c r="M95" s="27" t="e">
        <f>M93&amp;"/"&amp;M94</f>
        <v>#VALUE!</v>
      </c>
      <c r="N95" s="27" t="e">
        <f t="shared" ref="N95:T95" si="2">N93&amp;"/"&amp;N94</f>
        <v>#VALUE!</v>
      </c>
      <c r="O95" s="27" t="e">
        <f t="shared" si="2"/>
        <v>#VALUE!</v>
      </c>
      <c r="P95" s="27" t="e">
        <f t="shared" si="2"/>
        <v>#VALUE!</v>
      </c>
      <c r="Q95" s="27" t="e">
        <f t="shared" si="2"/>
        <v>#VALUE!</v>
      </c>
      <c r="R95" s="27" t="e">
        <f t="shared" si="2"/>
        <v>#VALUE!</v>
      </c>
      <c r="S95" s="27" t="e">
        <f t="shared" si="2"/>
        <v>#VALUE!</v>
      </c>
      <c r="T95" s="27" t="e">
        <f t="shared" si="2"/>
        <v>#VALUE!</v>
      </c>
    </row>
    <row r="96" spans="1:22" ht="47.25" customHeight="1" x14ac:dyDescent="0.25">
      <c r="A96" s="18" t="s">
        <v>173</v>
      </c>
      <c r="B96" s="18"/>
      <c r="C96" s="18"/>
      <c r="D96" s="18"/>
      <c r="E96" s="18"/>
      <c r="F96" s="18"/>
      <c r="G96" s="19" t="s">
        <v>65</v>
      </c>
      <c r="H96" s="28"/>
      <c r="I96" s="29" t="str">
        <f>IF(J94="LTP","AP","LTP")</f>
        <v>LTP</v>
      </c>
      <c r="J96" s="29" t="str">
        <f>IF(J94="LTP","LTP","AP")</f>
        <v>AP</v>
      </c>
      <c r="K96" s="29"/>
      <c r="L96" s="29" t="str">
        <f>J96</f>
        <v>AP</v>
      </c>
      <c r="M96" s="29" t="str">
        <f>L96</f>
        <v>AP</v>
      </c>
      <c r="N96" s="29" t="str">
        <f t="shared" ref="N96:T96" si="3">M96</f>
        <v>AP</v>
      </c>
      <c r="O96" s="29" t="str">
        <f t="shared" si="3"/>
        <v>AP</v>
      </c>
      <c r="P96" s="29" t="str">
        <f t="shared" si="3"/>
        <v>AP</v>
      </c>
      <c r="Q96" s="29" t="str">
        <f t="shared" si="3"/>
        <v>AP</v>
      </c>
      <c r="R96" s="29" t="str">
        <f t="shared" si="3"/>
        <v>AP</v>
      </c>
      <c r="S96" s="29" t="str">
        <f t="shared" si="3"/>
        <v>AP</v>
      </c>
      <c r="T96" s="29" t="str">
        <f t="shared" si="3"/>
        <v>AP</v>
      </c>
    </row>
    <row r="97" spans="1:20" x14ac:dyDescent="0.25">
      <c r="A97" s="18" t="s">
        <v>176</v>
      </c>
      <c r="B97" s="23" t="s">
        <v>177</v>
      </c>
      <c r="C97" s="18" t="s">
        <v>178</v>
      </c>
      <c r="D97" s="18"/>
      <c r="E97" s="18"/>
      <c r="F97" s="18"/>
      <c r="G97" s="19" t="s">
        <v>65</v>
      </c>
      <c r="H97" s="59" t="s">
        <v>67</v>
      </c>
      <c r="I97" s="30" t="s">
        <v>179</v>
      </c>
      <c r="J97" s="30" t="s">
        <v>179</v>
      </c>
      <c r="K97" s="30" t="s">
        <v>179</v>
      </c>
      <c r="L97" s="30" t="s">
        <v>179</v>
      </c>
      <c r="M97" s="30" t="s">
        <v>179</v>
      </c>
      <c r="N97" s="30" t="s">
        <v>179</v>
      </c>
      <c r="O97" s="30" t="s">
        <v>179</v>
      </c>
      <c r="P97" s="30" t="s">
        <v>179</v>
      </c>
      <c r="Q97" s="30" t="s">
        <v>179</v>
      </c>
      <c r="R97" s="30" t="s">
        <v>179</v>
      </c>
      <c r="S97" s="30" t="s">
        <v>179</v>
      </c>
      <c r="T97" s="30" t="s">
        <v>179</v>
      </c>
    </row>
    <row r="98" spans="1:20" x14ac:dyDescent="0.25">
      <c r="A98" s="18" t="s">
        <v>180</v>
      </c>
      <c r="B98" s="18" t="s">
        <v>181</v>
      </c>
      <c r="C98" s="18" t="s">
        <v>178</v>
      </c>
      <c r="D98" s="18"/>
      <c r="E98" s="18"/>
      <c r="F98" s="18"/>
      <c r="G98" s="19" t="s">
        <v>65</v>
      </c>
      <c r="H98" s="60" t="s">
        <v>182</v>
      </c>
      <c r="I98" s="31"/>
      <c r="J98" s="31"/>
      <c r="K98" s="31"/>
    </row>
    <row r="99" spans="1:20" x14ac:dyDescent="0.25">
      <c r="A99" s="18" t="s">
        <v>173</v>
      </c>
      <c r="B99" s="18"/>
      <c r="C99" s="18"/>
      <c r="D99" s="18"/>
      <c r="E99" s="18"/>
      <c r="F99" s="18"/>
      <c r="G99" s="19" t="s">
        <v>65</v>
      </c>
      <c r="H99" s="61"/>
      <c r="I99" s="32"/>
      <c r="J99" s="32"/>
      <c r="K99" s="32"/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s="18" t="s">
        <v>173</v>
      </c>
      <c r="B100" s="18"/>
      <c r="C100" s="18"/>
      <c r="D100" s="18"/>
      <c r="E100" s="18"/>
      <c r="F100" s="18"/>
      <c r="G100" s="19" t="s">
        <v>65</v>
      </c>
      <c r="H100" s="61"/>
      <c r="I100" s="32"/>
      <c r="J100" s="32"/>
      <c r="K100" s="32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s="18" t="s">
        <v>183</v>
      </c>
      <c r="B101" s="18" t="s">
        <v>184</v>
      </c>
      <c r="C101" s="18" t="s">
        <v>185</v>
      </c>
      <c r="D101" s="23" t="s">
        <v>186</v>
      </c>
      <c r="E101" s="23" t="s">
        <v>187</v>
      </c>
      <c r="F101" s="18"/>
      <c r="G101" s="19" t="s">
        <v>65</v>
      </c>
      <c r="H101" s="61"/>
      <c r="I101" s="32"/>
      <c r="J101" s="32"/>
      <c r="K101" s="32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s="18" t="s">
        <v>183</v>
      </c>
      <c r="B102" s="18" t="s">
        <v>184</v>
      </c>
      <c r="C102" s="18" t="s">
        <v>185</v>
      </c>
      <c r="D102" s="23" t="s">
        <v>186</v>
      </c>
      <c r="E102" s="23" t="s">
        <v>188</v>
      </c>
      <c r="F102" s="18"/>
      <c r="G102" s="19" t="s">
        <v>65</v>
      </c>
      <c r="H102" s="61"/>
      <c r="I102" s="32"/>
      <c r="J102" s="32"/>
      <c r="K102" s="32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s="18" t="s">
        <v>183</v>
      </c>
      <c r="B103" s="18" t="s">
        <v>184</v>
      </c>
      <c r="C103" s="18" t="s">
        <v>185</v>
      </c>
      <c r="D103" s="23" t="s">
        <v>186</v>
      </c>
      <c r="E103" s="23" t="s">
        <v>189</v>
      </c>
      <c r="F103" s="18"/>
      <c r="G103" s="19" t="s">
        <v>65</v>
      </c>
      <c r="H103" s="61"/>
      <c r="I103" s="32"/>
      <c r="J103" s="32"/>
      <c r="K103" s="32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s="18" t="s">
        <v>183</v>
      </c>
      <c r="B104" s="18" t="s">
        <v>184</v>
      </c>
      <c r="C104" s="18" t="s">
        <v>185</v>
      </c>
      <c r="D104" s="23" t="s">
        <v>186</v>
      </c>
      <c r="E104" s="23" t="s">
        <v>190</v>
      </c>
      <c r="F104" s="18"/>
      <c r="G104" s="19" t="s">
        <v>65</v>
      </c>
      <c r="H104" s="61"/>
      <c r="I104" s="32"/>
      <c r="J104" s="32"/>
      <c r="K104" s="32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s="18" t="s">
        <v>173</v>
      </c>
      <c r="B105" s="18"/>
      <c r="C105" s="18"/>
      <c r="D105" s="23"/>
      <c r="E105" s="23"/>
      <c r="F105" s="18"/>
      <c r="G105" s="19" t="s">
        <v>65</v>
      </c>
      <c r="H105" s="61"/>
      <c r="I105" s="32"/>
      <c r="J105" s="32"/>
      <c r="K105" s="32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 thickBot="1" x14ac:dyDescent="0.3">
      <c r="A106" s="18" t="s">
        <v>173</v>
      </c>
      <c r="B106" s="18"/>
      <c r="C106" s="18"/>
      <c r="D106" s="18"/>
      <c r="E106" s="18"/>
      <c r="F106" s="18"/>
      <c r="G106" s="19"/>
      <c r="H106" s="62" t="s">
        <v>191</v>
      </c>
      <c r="I106" s="34">
        <f t="shared" ref="I106:T106" si="4">SUBTOTAL(9,I98:I105)</f>
        <v>0</v>
      </c>
      <c r="J106" s="34">
        <f t="shared" si="4"/>
        <v>0</v>
      </c>
      <c r="K106" s="34"/>
      <c r="L106" s="34">
        <f t="shared" si="4"/>
        <v>0</v>
      </c>
      <c r="M106" s="34">
        <f t="shared" si="4"/>
        <v>0</v>
      </c>
      <c r="N106" s="34">
        <f t="shared" si="4"/>
        <v>0</v>
      </c>
      <c r="O106" s="34">
        <f t="shared" si="4"/>
        <v>0</v>
      </c>
      <c r="P106" s="34">
        <f t="shared" si="4"/>
        <v>0</v>
      </c>
      <c r="Q106" s="34">
        <f t="shared" si="4"/>
        <v>0</v>
      </c>
      <c r="R106" s="34">
        <f t="shared" si="4"/>
        <v>0</v>
      </c>
      <c r="S106" s="34">
        <f t="shared" si="4"/>
        <v>0</v>
      </c>
      <c r="T106" s="34">
        <f t="shared" si="4"/>
        <v>0</v>
      </c>
    </row>
    <row r="107" spans="1:20" x14ac:dyDescent="0.25">
      <c r="A107" s="18" t="s">
        <v>192</v>
      </c>
      <c r="B107" s="18"/>
      <c r="C107" s="18"/>
      <c r="D107" s="18"/>
      <c r="E107" s="18"/>
      <c r="F107" s="18"/>
      <c r="G107" s="19" t="s">
        <v>65</v>
      </c>
      <c r="H107" s="63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x14ac:dyDescent="0.25">
      <c r="A108" s="18" t="s">
        <v>183</v>
      </c>
      <c r="B108" s="18" t="s">
        <v>184</v>
      </c>
      <c r="C108" s="18" t="s">
        <v>185</v>
      </c>
      <c r="D108" s="23" t="s">
        <v>186</v>
      </c>
      <c r="E108" s="23" t="s">
        <v>193</v>
      </c>
      <c r="F108" s="18"/>
      <c r="G108" s="19" t="s">
        <v>65</v>
      </c>
      <c r="H108" s="61"/>
      <c r="I108" s="32"/>
      <c r="J108" s="32"/>
      <c r="K108" s="32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s="18" t="s">
        <v>173</v>
      </c>
      <c r="B109" s="18"/>
      <c r="C109" s="18"/>
      <c r="D109" s="18"/>
      <c r="E109" s="18"/>
      <c r="F109" s="18"/>
      <c r="G109" s="19"/>
      <c r="H109" s="64"/>
    </row>
    <row r="110" spans="1:20" x14ac:dyDescent="0.25">
      <c r="A110" s="18" t="s">
        <v>180</v>
      </c>
      <c r="B110" s="18" t="s">
        <v>194</v>
      </c>
      <c r="C110" s="18" t="s">
        <v>178</v>
      </c>
      <c r="D110" s="18"/>
      <c r="E110" s="18"/>
      <c r="F110" s="18"/>
      <c r="G110" s="19" t="s">
        <v>65</v>
      </c>
      <c r="H110" s="60" t="s">
        <v>195</v>
      </c>
      <c r="I110" s="31"/>
      <c r="J110" s="31"/>
      <c r="K110" s="31"/>
    </row>
    <row r="111" spans="1:20" x14ac:dyDescent="0.25">
      <c r="A111" s="18" t="s">
        <v>183</v>
      </c>
      <c r="B111" s="18" t="s">
        <v>184</v>
      </c>
      <c r="C111" s="18" t="s">
        <v>185</v>
      </c>
      <c r="D111" s="23" t="s">
        <v>186</v>
      </c>
      <c r="E111" s="23" t="s">
        <v>196</v>
      </c>
      <c r="F111" s="18"/>
      <c r="G111" s="19" t="s">
        <v>65</v>
      </c>
      <c r="H111" s="61"/>
      <c r="I111" s="32"/>
      <c r="J111" s="32"/>
      <c r="K111" s="32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s="18" t="s">
        <v>183</v>
      </c>
      <c r="B112" s="18" t="s">
        <v>184</v>
      </c>
      <c r="C112" s="18" t="s">
        <v>185</v>
      </c>
      <c r="D112" s="23" t="s">
        <v>186</v>
      </c>
      <c r="E112" s="23" t="s">
        <v>197</v>
      </c>
      <c r="F112" s="18"/>
      <c r="G112" s="19" t="s">
        <v>65</v>
      </c>
      <c r="H112" s="61"/>
      <c r="I112" s="32"/>
      <c r="J112" s="32"/>
      <c r="K112" s="32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s="18" t="s">
        <v>183</v>
      </c>
      <c r="B113" s="18" t="s">
        <v>184</v>
      </c>
      <c r="C113" s="18" t="s">
        <v>185</v>
      </c>
      <c r="D113" s="23" t="s">
        <v>186</v>
      </c>
      <c r="E113" s="23" t="s">
        <v>198</v>
      </c>
      <c r="F113" s="18"/>
      <c r="G113" s="19" t="s">
        <v>65</v>
      </c>
      <c r="H113" s="61"/>
      <c r="I113" s="32"/>
      <c r="J113" s="32"/>
      <c r="K113" s="32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s="18" t="s">
        <v>173</v>
      </c>
      <c r="B114" s="18"/>
      <c r="C114" s="18"/>
      <c r="D114" s="23"/>
      <c r="E114" s="23"/>
      <c r="F114" s="18"/>
      <c r="G114" s="19" t="s">
        <v>65</v>
      </c>
      <c r="H114" s="61"/>
      <c r="I114" s="32"/>
      <c r="J114" s="32"/>
      <c r="K114" s="32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 thickBot="1" x14ac:dyDescent="0.3">
      <c r="A115" s="18" t="s">
        <v>173</v>
      </c>
      <c r="B115" s="18"/>
      <c r="C115" s="18"/>
      <c r="D115" s="18"/>
      <c r="E115" s="18"/>
      <c r="F115" s="18"/>
      <c r="G115" s="19"/>
      <c r="H115" s="62" t="s">
        <v>199</v>
      </c>
      <c r="I115" s="34">
        <f t="shared" ref="I115:T115" si="5">SUBTOTAL(9,I110:I114)</f>
        <v>0</v>
      </c>
      <c r="J115" s="34">
        <f t="shared" si="5"/>
        <v>0</v>
      </c>
      <c r="K115" s="34"/>
      <c r="L115" s="34">
        <f t="shared" si="5"/>
        <v>0</v>
      </c>
      <c r="M115" s="34">
        <f t="shared" si="5"/>
        <v>0</v>
      </c>
      <c r="N115" s="34">
        <f t="shared" si="5"/>
        <v>0</v>
      </c>
      <c r="O115" s="34">
        <f t="shared" si="5"/>
        <v>0</v>
      </c>
      <c r="P115" s="34">
        <f t="shared" si="5"/>
        <v>0</v>
      </c>
      <c r="Q115" s="34">
        <f t="shared" si="5"/>
        <v>0</v>
      </c>
      <c r="R115" s="34">
        <f t="shared" si="5"/>
        <v>0</v>
      </c>
      <c r="S115" s="34">
        <f t="shared" si="5"/>
        <v>0</v>
      </c>
      <c r="T115" s="34">
        <f t="shared" si="5"/>
        <v>0</v>
      </c>
    </row>
    <row r="116" spans="1:20" ht="6" customHeight="1" x14ac:dyDescent="0.25">
      <c r="A116" s="18" t="s">
        <v>173</v>
      </c>
      <c r="B116" s="18"/>
      <c r="C116" s="18"/>
      <c r="D116" s="18"/>
      <c r="E116" s="18"/>
      <c r="F116" s="18"/>
      <c r="G116" s="19"/>
      <c r="H116" s="64"/>
    </row>
    <row r="117" spans="1:20" ht="15.75" thickBot="1" x14ac:dyDescent="0.3">
      <c r="A117" s="18" t="s">
        <v>173</v>
      </c>
      <c r="B117" s="18"/>
      <c r="C117" s="18"/>
      <c r="D117" s="18"/>
      <c r="E117" s="18"/>
      <c r="F117" s="18"/>
      <c r="G117" s="19" t="s">
        <v>65</v>
      </c>
      <c r="H117" s="62" t="s">
        <v>200</v>
      </c>
      <c r="I117" s="34">
        <f t="shared" ref="I117:T117" si="6">I106-I115</f>
        <v>0</v>
      </c>
      <c r="J117" s="34">
        <f t="shared" si="6"/>
        <v>0</v>
      </c>
      <c r="K117" s="34"/>
      <c r="L117" s="34">
        <f t="shared" si="6"/>
        <v>0</v>
      </c>
      <c r="M117" s="34">
        <f t="shared" si="6"/>
        <v>0</v>
      </c>
      <c r="N117" s="34">
        <f t="shared" si="6"/>
        <v>0</v>
      </c>
      <c r="O117" s="34">
        <f t="shared" si="6"/>
        <v>0</v>
      </c>
      <c r="P117" s="34">
        <f t="shared" si="6"/>
        <v>0</v>
      </c>
      <c r="Q117" s="34">
        <f t="shared" si="6"/>
        <v>0</v>
      </c>
      <c r="R117" s="34">
        <f t="shared" si="6"/>
        <v>0</v>
      </c>
      <c r="S117" s="34">
        <f t="shared" si="6"/>
        <v>0</v>
      </c>
      <c r="T117" s="34">
        <f t="shared" si="6"/>
        <v>0</v>
      </c>
    </row>
    <row r="118" spans="1:20" x14ac:dyDescent="0.25">
      <c r="A118" s="18" t="s">
        <v>192</v>
      </c>
      <c r="B118" s="18"/>
      <c r="C118" s="18"/>
      <c r="D118" s="18"/>
      <c r="E118" s="18"/>
      <c r="F118" s="18"/>
      <c r="G118" s="19" t="s">
        <v>65</v>
      </c>
      <c r="H118" s="63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x14ac:dyDescent="0.25">
      <c r="A119" s="18" t="s">
        <v>183</v>
      </c>
      <c r="B119" s="18" t="s">
        <v>184</v>
      </c>
      <c r="C119" s="18" t="s">
        <v>185</v>
      </c>
      <c r="D119" s="23" t="s">
        <v>186</v>
      </c>
      <c r="E119" s="23" t="s">
        <v>201</v>
      </c>
      <c r="F119" s="18"/>
      <c r="G119" s="19" t="s">
        <v>65</v>
      </c>
      <c r="H119" s="61"/>
      <c r="I119" s="32"/>
      <c r="J119" s="32"/>
      <c r="K119" s="32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s="18" t="s">
        <v>173</v>
      </c>
      <c r="B120" s="18"/>
      <c r="C120" s="18"/>
      <c r="D120" s="18"/>
      <c r="E120" s="18"/>
      <c r="F120" s="18"/>
      <c r="G120" s="19"/>
      <c r="H120" s="63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x14ac:dyDescent="0.25">
      <c r="A121" s="18" t="s">
        <v>183</v>
      </c>
      <c r="B121" s="18" t="s">
        <v>184</v>
      </c>
      <c r="C121" s="18" t="s">
        <v>185</v>
      </c>
      <c r="D121" s="23" t="s">
        <v>186</v>
      </c>
      <c r="E121" s="23" t="s">
        <v>202</v>
      </c>
      <c r="F121" s="18"/>
      <c r="G121" s="19" t="s">
        <v>65</v>
      </c>
      <c r="H121" s="65" t="s">
        <v>203</v>
      </c>
      <c r="I121" s="32"/>
      <c r="J121" s="32"/>
      <c r="K121" s="32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s="18" t="s">
        <v>173</v>
      </c>
      <c r="B122" s="18"/>
      <c r="C122" s="18"/>
      <c r="D122" s="23"/>
      <c r="E122" s="23"/>
      <c r="F122" s="18"/>
      <c r="G122" s="19"/>
      <c r="H122" s="61"/>
      <c r="I122" s="32"/>
      <c r="J122" s="32"/>
      <c r="K122" s="32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s="18" t="s">
        <v>167</v>
      </c>
      <c r="B123" s="18" t="s">
        <v>113</v>
      </c>
      <c r="C123" s="18"/>
      <c r="D123" s="18"/>
      <c r="E123" s="18"/>
      <c r="F123" s="18"/>
      <c r="G123" s="19"/>
      <c r="H123" s="36" t="s">
        <v>113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x14ac:dyDescent="0.25">
      <c r="A124" s="18" t="s">
        <v>169</v>
      </c>
      <c r="B124" s="18" t="s">
        <v>170</v>
      </c>
      <c r="C124" s="18" t="s">
        <v>204</v>
      </c>
      <c r="D124" s="23"/>
      <c r="E124" s="18"/>
      <c r="F124" s="18"/>
      <c r="G124" s="19" t="s">
        <v>65</v>
      </c>
      <c r="H124" s="37"/>
    </row>
    <row r="125" spans="1:20" x14ac:dyDescent="0.25">
      <c r="A125" s="18" t="s">
        <v>176</v>
      </c>
      <c r="B125" s="23" t="s">
        <v>177</v>
      </c>
      <c r="C125" s="18" t="s">
        <v>178</v>
      </c>
      <c r="D125" s="23"/>
      <c r="E125" s="18"/>
      <c r="F125" s="18"/>
      <c r="G125" s="19"/>
      <c r="H125" s="37"/>
    </row>
    <row r="126" spans="1:20" x14ac:dyDescent="0.25">
      <c r="A126" s="18" t="s">
        <v>180</v>
      </c>
      <c r="B126" s="18" t="s">
        <v>181</v>
      </c>
      <c r="C126" s="18" t="s">
        <v>178</v>
      </c>
      <c r="D126" s="18"/>
      <c r="E126" s="18"/>
      <c r="F126" s="18"/>
      <c r="G126" s="19" t="s">
        <v>65</v>
      </c>
      <c r="H126" s="38" t="s">
        <v>205</v>
      </c>
      <c r="I126" s="31"/>
      <c r="J126" s="31"/>
      <c r="K126" s="31"/>
    </row>
    <row r="127" spans="1:20" x14ac:dyDescent="0.25">
      <c r="A127" s="18" t="s">
        <v>183</v>
      </c>
      <c r="B127" s="18" t="s">
        <v>206</v>
      </c>
      <c r="C127" s="18" t="s">
        <v>207</v>
      </c>
      <c r="D127" s="23" t="s">
        <v>186</v>
      </c>
      <c r="E127" s="23" t="s">
        <v>208</v>
      </c>
      <c r="F127" s="18"/>
      <c r="G127" s="19" t="s">
        <v>65</v>
      </c>
      <c r="H127" s="39"/>
      <c r="I127" s="32"/>
      <c r="J127" s="32"/>
      <c r="K127" s="32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s="18" t="s">
        <v>183</v>
      </c>
      <c r="B128" s="18" t="s">
        <v>206</v>
      </c>
      <c r="C128" s="18" t="s">
        <v>207</v>
      </c>
      <c r="D128" s="23" t="s">
        <v>186</v>
      </c>
      <c r="E128" s="23" t="s">
        <v>209</v>
      </c>
      <c r="F128" s="18"/>
      <c r="G128" s="19" t="s">
        <v>65</v>
      </c>
      <c r="H128" s="39"/>
      <c r="I128" s="32"/>
      <c r="J128" s="32"/>
      <c r="K128" s="32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s="18" t="s">
        <v>173</v>
      </c>
      <c r="B129" s="18"/>
      <c r="C129" s="18"/>
      <c r="D129" s="23"/>
      <c r="E129" s="23"/>
      <c r="F129" s="18"/>
      <c r="G129" s="19" t="s">
        <v>65</v>
      </c>
      <c r="H129" s="39" t="s">
        <v>210</v>
      </c>
      <c r="I129" s="32"/>
      <c r="J129" s="32"/>
      <c r="K129" s="32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s="18" t="s">
        <v>183</v>
      </c>
      <c r="B130" s="18" t="s">
        <v>206</v>
      </c>
      <c r="C130" s="18" t="s">
        <v>207</v>
      </c>
      <c r="D130" s="23" t="s">
        <v>186</v>
      </c>
      <c r="E130" s="23" t="s">
        <v>211</v>
      </c>
      <c r="F130" s="18"/>
      <c r="G130" s="19" t="s">
        <v>65</v>
      </c>
      <c r="H130" s="39"/>
      <c r="I130" s="32"/>
      <c r="J130" s="32"/>
      <c r="K130" s="32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s="18" t="s">
        <v>183</v>
      </c>
      <c r="B131" s="18" t="s">
        <v>206</v>
      </c>
      <c r="C131" s="18" t="s">
        <v>207</v>
      </c>
      <c r="D131" s="23" t="s">
        <v>186</v>
      </c>
      <c r="E131" s="23" t="s">
        <v>212</v>
      </c>
      <c r="F131" s="18"/>
      <c r="G131" s="19" t="s">
        <v>65</v>
      </c>
      <c r="H131" s="39"/>
      <c r="I131" s="32"/>
      <c r="J131" s="32"/>
      <c r="K131" s="32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x14ac:dyDescent="0.25">
      <c r="A132" s="18" t="s">
        <v>173</v>
      </c>
      <c r="B132" s="18"/>
      <c r="C132" s="18"/>
      <c r="D132" s="23"/>
      <c r="E132" s="23"/>
      <c r="F132" s="18"/>
      <c r="G132" s="19" t="s">
        <v>65</v>
      </c>
      <c r="H132" s="39"/>
      <c r="I132" s="32"/>
      <c r="J132" s="32"/>
      <c r="K132" s="32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 thickBot="1" x14ac:dyDescent="0.3">
      <c r="A133" s="18" t="s">
        <v>173</v>
      </c>
      <c r="B133" s="18"/>
      <c r="C133" s="18"/>
      <c r="D133" s="18"/>
      <c r="E133" s="18"/>
      <c r="F133" s="18"/>
      <c r="G133" s="19"/>
      <c r="H133" s="40" t="s">
        <v>213</v>
      </c>
      <c r="I133" s="34">
        <f t="shared" ref="I133:T133" si="7">SUBTOTAL(9,I126:I132)</f>
        <v>0</v>
      </c>
      <c r="J133" s="34">
        <f t="shared" si="7"/>
        <v>0</v>
      </c>
      <c r="K133" s="34"/>
      <c r="L133" s="34">
        <f t="shared" si="7"/>
        <v>0</v>
      </c>
      <c r="M133" s="34">
        <f t="shared" si="7"/>
        <v>0</v>
      </c>
      <c r="N133" s="34">
        <f t="shared" si="7"/>
        <v>0</v>
      </c>
      <c r="O133" s="34">
        <f t="shared" si="7"/>
        <v>0</v>
      </c>
      <c r="P133" s="34">
        <f t="shared" si="7"/>
        <v>0</v>
      </c>
      <c r="Q133" s="34">
        <f t="shared" si="7"/>
        <v>0</v>
      </c>
      <c r="R133" s="34">
        <f t="shared" si="7"/>
        <v>0</v>
      </c>
      <c r="S133" s="34">
        <f t="shared" si="7"/>
        <v>0</v>
      </c>
      <c r="T133" s="34">
        <f t="shared" si="7"/>
        <v>0</v>
      </c>
    </row>
    <row r="134" spans="1:20" x14ac:dyDescent="0.25">
      <c r="A134" s="18" t="s">
        <v>173</v>
      </c>
      <c r="B134" s="18"/>
      <c r="C134" s="18"/>
      <c r="D134" s="18"/>
      <c r="E134" s="18"/>
      <c r="F134" s="18"/>
      <c r="G134" s="19"/>
      <c r="H134" s="37"/>
    </row>
    <row r="135" spans="1:20" x14ac:dyDescent="0.25">
      <c r="A135" s="18" t="s">
        <v>180</v>
      </c>
      <c r="B135" s="18" t="s">
        <v>194</v>
      </c>
      <c r="C135" s="18" t="s">
        <v>178</v>
      </c>
      <c r="D135" s="18"/>
      <c r="E135" s="18"/>
      <c r="F135" s="18"/>
      <c r="G135" s="19" t="s">
        <v>65</v>
      </c>
      <c r="H135" s="38" t="s">
        <v>214</v>
      </c>
      <c r="I135" s="31"/>
      <c r="J135" s="31"/>
      <c r="K135" s="31"/>
    </row>
    <row r="136" spans="1:20" x14ac:dyDescent="0.25">
      <c r="A136" s="18" t="s">
        <v>173</v>
      </c>
      <c r="B136" s="18"/>
      <c r="C136" s="18"/>
      <c r="D136" s="23"/>
      <c r="E136" s="23"/>
      <c r="F136" s="18"/>
      <c r="G136" s="19" t="s">
        <v>65</v>
      </c>
      <c r="H136" s="39" t="s">
        <v>215</v>
      </c>
      <c r="I136" s="32"/>
      <c r="J136" s="32"/>
      <c r="K136" s="32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x14ac:dyDescent="0.25">
      <c r="A137" s="18" t="s">
        <v>173</v>
      </c>
      <c r="B137" s="18"/>
      <c r="C137" s="18"/>
      <c r="D137" s="23"/>
      <c r="E137" s="23"/>
      <c r="F137" s="18"/>
      <c r="G137" s="19" t="s">
        <v>65</v>
      </c>
      <c r="H137" s="39" t="s">
        <v>216</v>
      </c>
      <c r="I137" s="32"/>
      <c r="J137" s="32"/>
      <c r="K137" s="32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x14ac:dyDescent="0.25">
      <c r="A138" s="18" t="s">
        <v>173</v>
      </c>
      <c r="B138" s="18"/>
      <c r="C138" s="18"/>
      <c r="D138" s="23"/>
      <c r="E138" s="23"/>
      <c r="F138" s="18"/>
      <c r="G138" s="19" t="s">
        <v>65</v>
      </c>
      <c r="H138" s="39"/>
      <c r="I138" s="32"/>
      <c r="J138" s="32"/>
      <c r="K138" s="32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 thickBot="1" x14ac:dyDescent="0.3">
      <c r="A139" s="18" t="s">
        <v>173</v>
      </c>
      <c r="B139" s="18"/>
      <c r="C139" s="18"/>
      <c r="D139" s="18"/>
      <c r="E139" s="18"/>
      <c r="F139" s="18"/>
      <c r="G139" s="19"/>
      <c r="H139" s="40" t="s">
        <v>217</v>
      </c>
      <c r="I139" s="34">
        <f t="shared" ref="I139:T139" si="8">SUBTOTAL(9,I135:I138)</f>
        <v>0</v>
      </c>
      <c r="J139" s="34">
        <f t="shared" si="8"/>
        <v>0</v>
      </c>
      <c r="K139" s="34"/>
      <c r="L139" s="34">
        <f t="shared" si="8"/>
        <v>0</v>
      </c>
      <c r="M139" s="34">
        <f t="shared" si="8"/>
        <v>0</v>
      </c>
      <c r="N139" s="34">
        <f t="shared" si="8"/>
        <v>0</v>
      </c>
      <c r="O139" s="34">
        <f t="shared" si="8"/>
        <v>0</v>
      </c>
      <c r="P139" s="34">
        <f t="shared" si="8"/>
        <v>0</v>
      </c>
      <c r="Q139" s="34">
        <f t="shared" si="8"/>
        <v>0</v>
      </c>
      <c r="R139" s="34">
        <f t="shared" si="8"/>
        <v>0</v>
      </c>
      <c r="S139" s="34">
        <f t="shared" si="8"/>
        <v>0</v>
      </c>
      <c r="T139" s="34">
        <f t="shared" si="8"/>
        <v>0</v>
      </c>
    </row>
    <row r="140" spans="1:20" x14ac:dyDescent="0.25">
      <c r="A140" s="18" t="s">
        <v>167</v>
      </c>
      <c r="B140" s="18" t="s">
        <v>114</v>
      </c>
      <c r="C140" s="18"/>
      <c r="D140" s="18"/>
      <c r="E140" s="18"/>
      <c r="F140" s="18"/>
      <c r="G140" s="19"/>
      <c r="H140" s="66" t="s">
        <v>114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x14ac:dyDescent="0.25">
      <c r="A141" s="18" t="s">
        <v>169</v>
      </c>
      <c r="B141" s="18" t="s">
        <v>170</v>
      </c>
      <c r="C141" s="18" t="s">
        <v>218</v>
      </c>
      <c r="D141" s="23"/>
      <c r="E141" s="18"/>
      <c r="F141" s="18"/>
      <c r="G141" s="19" t="s">
        <v>65</v>
      </c>
      <c r="H141" s="63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x14ac:dyDescent="0.25">
      <c r="A142" s="18" t="s">
        <v>176</v>
      </c>
      <c r="B142" s="23" t="s">
        <v>177</v>
      </c>
      <c r="C142" s="18" t="s">
        <v>178</v>
      </c>
      <c r="D142" s="23"/>
      <c r="E142" s="18"/>
      <c r="F142" s="18"/>
      <c r="G142" s="19"/>
      <c r="H142" s="64"/>
    </row>
    <row r="143" spans="1:20" x14ac:dyDescent="0.25">
      <c r="A143" s="18" t="s">
        <v>180</v>
      </c>
      <c r="B143" s="18" t="s">
        <v>181</v>
      </c>
      <c r="C143" s="18" t="s">
        <v>178</v>
      </c>
      <c r="D143" s="18"/>
      <c r="E143" s="18"/>
      <c r="F143" s="18"/>
      <c r="G143" s="19" t="s">
        <v>65</v>
      </c>
      <c r="H143" s="60" t="s">
        <v>219</v>
      </c>
      <c r="I143" s="31"/>
      <c r="J143" s="31"/>
      <c r="K143" s="31"/>
    </row>
    <row r="144" spans="1:20" x14ac:dyDescent="0.25">
      <c r="A144" s="18" t="s">
        <v>183</v>
      </c>
      <c r="B144" s="18" t="s">
        <v>206</v>
      </c>
      <c r="C144" s="18" t="s">
        <v>207</v>
      </c>
      <c r="D144" s="23" t="s">
        <v>186</v>
      </c>
      <c r="E144" s="23" t="s">
        <v>208</v>
      </c>
      <c r="F144" s="18"/>
      <c r="G144" s="19" t="s">
        <v>65</v>
      </c>
      <c r="H144" s="61"/>
      <c r="I144" s="32"/>
      <c r="J144" s="32"/>
      <c r="K144" s="32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x14ac:dyDescent="0.25">
      <c r="A145" s="18" t="s">
        <v>183</v>
      </c>
      <c r="B145" s="18" t="s">
        <v>206</v>
      </c>
      <c r="C145" s="18" t="s">
        <v>207</v>
      </c>
      <c r="D145" s="23" t="s">
        <v>186</v>
      </c>
      <c r="E145" s="23" t="s">
        <v>209</v>
      </c>
      <c r="F145" s="18"/>
      <c r="G145" s="19" t="s">
        <v>65</v>
      </c>
      <c r="H145" s="61"/>
      <c r="I145" s="32"/>
      <c r="J145" s="32"/>
      <c r="K145" s="32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x14ac:dyDescent="0.25">
      <c r="A146" s="18" t="s">
        <v>173</v>
      </c>
      <c r="B146" s="18"/>
      <c r="C146" s="18"/>
      <c r="D146" s="23"/>
      <c r="E146" s="23"/>
      <c r="F146" s="18"/>
      <c r="G146" s="19" t="s">
        <v>65</v>
      </c>
      <c r="H146" s="61" t="s">
        <v>210</v>
      </c>
      <c r="I146" s="32"/>
      <c r="J146" s="32"/>
      <c r="K146" s="32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x14ac:dyDescent="0.25">
      <c r="A147" s="18" t="s">
        <v>183</v>
      </c>
      <c r="B147" s="18" t="s">
        <v>206</v>
      </c>
      <c r="C147" s="18" t="s">
        <v>207</v>
      </c>
      <c r="D147" s="23" t="s">
        <v>186</v>
      </c>
      <c r="E147" s="23" t="s">
        <v>211</v>
      </c>
      <c r="F147" s="18"/>
      <c r="G147" s="19" t="s">
        <v>65</v>
      </c>
      <c r="H147" s="61"/>
      <c r="I147" s="32"/>
      <c r="J147" s="32"/>
      <c r="K147" s="32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x14ac:dyDescent="0.25">
      <c r="A148" s="18" t="s">
        <v>183</v>
      </c>
      <c r="B148" s="18" t="s">
        <v>206</v>
      </c>
      <c r="C148" s="18" t="s">
        <v>207</v>
      </c>
      <c r="D148" s="23" t="s">
        <v>186</v>
      </c>
      <c r="E148" s="23" t="s">
        <v>212</v>
      </c>
      <c r="F148" s="18"/>
      <c r="G148" s="19" t="s">
        <v>65</v>
      </c>
      <c r="H148" s="61"/>
      <c r="I148" s="32"/>
      <c r="J148" s="32"/>
      <c r="K148" s="32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x14ac:dyDescent="0.25">
      <c r="A149" s="18" t="s">
        <v>173</v>
      </c>
      <c r="B149" s="18"/>
      <c r="C149" s="18"/>
      <c r="D149" s="23"/>
      <c r="E149" s="23"/>
      <c r="F149" s="18"/>
      <c r="G149" s="19" t="s">
        <v>65</v>
      </c>
      <c r="H149" s="61"/>
      <c r="I149" s="32"/>
      <c r="J149" s="32"/>
      <c r="K149" s="32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 thickBot="1" x14ac:dyDescent="0.3">
      <c r="A150" s="18" t="s">
        <v>173</v>
      </c>
      <c r="B150" s="18"/>
      <c r="C150" s="18"/>
      <c r="D150" s="18"/>
      <c r="E150" s="18"/>
      <c r="F150" s="18"/>
      <c r="G150" s="19"/>
      <c r="H150" s="62" t="s">
        <v>213</v>
      </c>
      <c r="I150" s="34">
        <f t="shared" ref="I150:T150" si="9">SUBTOTAL(9,I143:I149)</f>
        <v>0</v>
      </c>
      <c r="J150" s="34">
        <f t="shared" si="9"/>
        <v>0</v>
      </c>
      <c r="K150" s="34"/>
      <c r="L150" s="34">
        <f t="shared" si="9"/>
        <v>0</v>
      </c>
      <c r="M150" s="34">
        <f t="shared" si="9"/>
        <v>0</v>
      </c>
      <c r="N150" s="34">
        <f t="shared" si="9"/>
        <v>0</v>
      </c>
      <c r="O150" s="34">
        <f t="shared" si="9"/>
        <v>0</v>
      </c>
      <c r="P150" s="34">
        <f t="shared" si="9"/>
        <v>0</v>
      </c>
      <c r="Q150" s="34">
        <f t="shared" si="9"/>
        <v>0</v>
      </c>
      <c r="R150" s="34">
        <f t="shared" si="9"/>
        <v>0</v>
      </c>
      <c r="S150" s="34">
        <f t="shared" si="9"/>
        <v>0</v>
      </c>
      <c r="T150" s="34">
        <f t="shared" si="9"/>
        <v>0</v>
      </c>
    </row>
    <row r="151" spans="1:20" x14ac:dyDescent="0.25">
      <c r="A151" s="18" t="s">
        <v>173</v>
      </c>
      <c r="B151" s="18"/>
      <c r="C151" s="18"/>
      <c r="D151" s="18"/>
      <c r="E151" s="18"/>
      <c r="F151" s="18"/>
      <c r="G151" s="19"/>
      <c r="H151" s="64"/>
    </row>
    <row r="152" spans="1:20" x14ac:dyDescent="0.25">
      <c r="A152" s="18" t="s">
        <v>180</v>
      </c>
      <c r="B152" s="18" t="s">
        <v>194</v>
      </c>
      <c r="C152" s="18" t="s">
        <v>178</v>
      </c>
      <c r="D152" s="18"/>
      <c r="E152" s="18"/>
      <c r="F152" s="18"/>
      <c r="G152" s="19" t="s">
        <v>65</v>
      </c>
      <c r="H152" s="60" t="s">
        <v>214</v>
      </c>
      <c r="I152" s="31"/>
      <c r="J152" s="31"/>
      <c r="K152" s="31"/>
    </row>
    <row r="153" spans="1:20" x14ac:dyDescent="0.25">
      <c r="A153" s="18" t="s">
        <v>173</v>
      </c>
      <c r="B153" s="18"/>
      <c r="C153" s="18"/>
      <c r="D153" s="18"/>
      <c r="E153" s="18"/>
      <c r="F153" s="18"/>
      <c r="G153" s="19"/>
      <c r="H153" s="61" t="s">
        <v>220</v>
      </c>
      <c r="I153" s="31"/>
      <c r="J153" s="31"/>
      <c r="K153" s="31"/>
    </row>
    <row r="154" spans="1:20" x14ac:dyDescent="0.25">
      <c r="A154" s="18" t="s">
        <v>221</v>
      </c>
      <c r="B154" s="18"/>
      <c r="C154" s="18" t="s">
        <v>222</v>
      </c>
      <c r="D154" s="23" t="s">
        <v>186</v>
      </c>
      <c r="E154" s="23" t="s">
        <v>223</v>
      </c>
      <c r="F154" s="18"/>
      <c r="G154" s="19" t="s">
        <v>65</v>
      </c>
      <c r="H154" s="61" t="str">
        <f>"-  to meet additional demand"</f>
        <v>-  to meet additional demand</v>
      </c>
      <c r="I154" s="32"/>
      <c r="J154" s="32"/>
      <c r="K154" s="32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s="18" t="s">
        <v>221</v>
      </c>
      <c r="B155" s="18"/>
      <c r="C155" s="18" t="s">
        <v>222</v>
      </c>
      <c r="D155" s="23" t="s">
        <v>186</v>
      </c>
      <c r="E155" s="23" t="s">
        <v>224</v>
      </c>
      <c r="F155" s="18"/>
      <c r="G155" s="19" t="s">
        <v>65</v>
      </c>
      <c r="H155" s="61" t="str">
        <f>"-  to improve level of service"</f>
        <v>-  to improve level of service</v>
      </c>
      <c r="I155" s="32"/>
      <c r="J155" s="32"/>
      <c r="K155" s="32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x14ac:dyDescent="0.25">
      <c r="A156" s="18" t="s">
        <v>221</v>
      </c>
      <c r="B156" s="18"/>
      <c r="C156" s="18" t="s">
        <v>222</v>
      </c>
      <c r="D156" s="23" t="s">
        <v>186</v>
      </c>
      <c r="E156" s="23" t="s">
        <v>225</v>
      </c>
      <c r="F156" s="18"/>
      <c r="G156" s="19" t="s">
        <v>65</v>
      </c>
      <c r="H156" s="61" t="str">
        <f>"-  to replace existing assets"</f>
        <v>-  to replace existing assets</v>
      </c>
      <c r="I156" s="32"/>
      <c r="J156" s="32"/>
      <c r="K156" s="32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s="18" t="s">
        <v>173</v>
      </c>
      <c r="B157" s="18"/>
      <c r="C157" s="18"/>
      <c r="D157" s="23"/>
      <c r="E157" s="23"/>
      <c r="F157" s="18"/>
      <c r="G157" s="19" t="s">
        <v>65</v>
      </c>
      <c r="H157" s="61" t="s">
        <v>215</v>
      </c>
      <c r="I157" s="32"/>
      <c r="J157" s="32"/>
      <c r="K157" s="32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x14ac:dyDescent="0.25">
      <c r="A158" s="18" t="s">
        <v>173</v>
      </c>
      <c r="B158" s="18"/>
      <c r="C158" s="18"/>
      <c r="D158" s="23"/>
      <c r="E158" s="23"/>
      <c r="F158" s="18"/>
      <c r="G158" s="19" t="s">
        <v>65</v>
      </c>
      <c r="H158" s="61" t="s">
        <v>216</v>
      </c>
      <c r="I158" s="32"/>
      <c r="J158" s="32"/>
      <c r="K158" s="32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x14ac:dyDescent="0.25">
      <c r="A159" s="18" t="s">
        <v>173</v>
      </c>
      <c r="B159" s="18"/>
      <c r="C159" s="18"/>
      <c r="D159" s="23"/>
      <c r="E159" s="23"/>
      <c r="F159" s="18"/>
      <c r="G159" s="19" t="s">
        <v>65</v>
      </c>
      <c r="H159" s="61"/>
      <c r="I159" s="32"/>
      <c r="J159" s="32"/>
      <c r="K159" s="32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 thickBot="1" x14ac:dyDescent="0.3">
      <c r="A160" s="18" t="s">
        <v>173</v>
      </c>
      <c r="B160" s="18"/>
      <c r="C160" s="18"/>
      <c r="D160" s="18"/>
      <c r="E160" s="18"/>
      <c r="F160" s="18"/>
      <c r="G160" s="19"/>
      <c r="H160" s="62" t="s">
        <v>217</v>
      </c>
      <c r="I160" s="34">
        <f t="shared" ref="I160:T160" si="10">SUBTOTAL(9,I152:I159)</f>
        <v>0</v>
      </c>
      <c r="J160" s="34">
        <f t="shared" si="10"/>
        <v>0</v>
      </c>
      <c r="K160" s="34"/>
      <c r="L160" s="34">
        <f t="shared" si="10"/>
        <v>0</v>
      </c>
      <c r="M160" s="34">
        <f t="shared" si="10"/>
        <v>0</v>
      </c>
      <c r="N160" s="34">
        <f t="shared" si="10"/>
        <v>0</v>
      </c>
      <c r="O160" s="34">
        <f t="shared" si="10"/>
        <v>0</v>
      </c>
      <c r="P160" s="34">
        <f t="shared" si="10"/>
        <v>0</v>
      </c>
      <c r="Q160" s="34">
        <f t="shared" si="10"/>
        <v>0</v>
      </c>
      <c r="R160" s="34">
        <f t="shared" si="10"/>
        <v>0</v>
      </c>
      <c r="S160" s="34">
        <f t="shared" si="10"/>
        <v>0</v>
      </c>
      <c r="T160" s="34">
        <f t="shared" si="10"/>
        <v>0</v>
      </c>
    </row>
    <row r="161" spans="1:20" x14ac:dyDescent="0.25">
      <c r="A161" s="18" t="s">
        <v>173</v>
      </c>
      <c r="B161" s="18"/>
      <c r="C161" s="18"/>
      <c r="D161" s="18"/>
      <c r="E161" s="18"/>
      <c r="F161" s="18"/>
      <c r="G161" s="19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x14ac:dyDescent="0.25">
      <c r="A162" s="18" t="s">
        <v>167</v>
      </c>
      <c r="B162" s="18" t="s">
        <v>127</v>
      </c>
      <c r="C162" s="18"/>
      <c r="D162" s="18"/>
      <c r="E162" s="18"/>
      <c r="F162" s="18"/>
      <c r="G162" s="19" t="s">
        <v>65</v>
      </c>
      <c r="H162" s="42" t="s">
        <v>226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x14ac:dyDescent="0.25">
      <c r="A163" s="18" t="s">
        <v>169</v>
      </c>
      <c r="B163" s="18" t="s">
        <v>170</v>
      </c>
      <c r="C163" s="18" t="s">
        <v>227</v>
      </c>
      <c r="D163" s="18"/>
      <c r="E163" s="18"/>
      <c r="F163" s="18"/>
      <c r="G163" s="19" t="s">
        <v>65</v>
      </c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x14ac:dyDescent="0.25">
      <c r="A164" s="18" t="s">
        <v>176</v>
      </c>
      <c r="B164" s="23" t="s">
        <v>177</v>
      </c>
      <c r="C164" s="18" t="s">
        <v>178</v>
      </c>
      <c r="D164" s="18"/>
      <c r="E164" s="18"/>
      <c r="F164" s="18"/>
      <c r="G164" s="19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x14ac:dyDescent="0.25">
      <c r="A165" s="18" t="s">
        <v>180</v>
      </c>
      <c r="B165" s="18" t="s">
        <v>194</v>
      </c>
      <c r="C165" s="18" t="s">
        <v>178</v>
      </c>
      <c r="D165" s="18"/>
      <c r="E165" s="18"/>
      <c r="F165" s="18"/>
      <c r="G165" s="19" t="s">
        <v>65</v>
      </c>
      <c r="H165" s="38" t="s">
        <v>182</v>
      </c>
      <c r="I165" s="31"/>
      <c r="J165" s="31"/>
      <c r="K165" s="31"/>
    </row>
    <row r="166" spans="1:20" x14ac:dyDescent="0.25">
      <c r="A166" s="18" t="s">
        <v>183</v>
      </c>
      <c r="B166" s="18" t="s">
        <v>228</v>
      </c>
      <c r="C166" s="18" t="s">
        <v>143</v>
      </c>
      <c r="D166" s="23" t="s">
        <v>186</v>
      </c>
      <c r="E166" s="23" t="s">
        <v>229</v>
      </c>
      <c r="F166" s="18"/>
      <c r="G166" s="19" t="s">
        <v>65</v>
      </c>
      <c r="H166" s="39"/>
      <c r="I166" s="32"/>
      <c r="J166" s="32"/>
      <c r="K166" s="32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x14ac:dyDescent="0.25">
      <c r="A167" s="18" t="s">
        <v>183</v>
      </c>
      <c r="B167" s="18" t="s">
        <v>228</v>
      </c>
      <c r="C167" s="18" t="s">
        <v>143</v>
      </c>
      <c r="D167" s="23" t="s">
        <v>186</v>
      </c>
      <c r="E167" s="23" t="s">
        <v>230</v>
      </c>
      <c r="F167" s="18"/>
      <c r="G167" s="19" t="s">
        <v>65</v>
      </c>
      <c r="H167" s="39"/>
      <c r="I167" s="32"/>
      <c r="J167" s="32"/>
      <c r="K167" s="32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x14ac:dyDescent="0.25">
      <c r="A168" s="18" t="s">
        <v>183</v>
      </c>
      <c r="B168" s="18" t="s">
        <v>228</v>
      </c>
      <c r="C168" s="18" t="s">
        <v>143</v>
      </c>
      <c r="D168" s="23" t="s">
        <v>186</v>
      </c>
      <c r="E168" s="23" t="s">
        <v>187</v>
      </c>
      <c r="F168" s="18"/>
      <c r="G168" s="19" t="s">
        <v>65</v>
      </c>
      <c r="H168" s="39"/>
      <c r="I168" s="32"/>
      <c r="J168" s="32"/>
      <c r="K168" s="32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s="18" t="s">
        <v>183</v>
      </c>
      <c r="B169" s="18" t="s">
        <v>228</v>
      </c>
      <c r="C169" s="18" t="s">
        <v>143</v>
      </c>
      <c r="D169" s="23" t="s">
        <v>186</v>
      </c>
      <c r="E169" s="23" t="s">
        <v>188</v>
      </c>
      <c r="F169" s="18"/>
      <c r="G169" s="19" t="s">
        <v>65</v>
      </c>
      <c r="H169" s="39"/>
      <c r="I169" s="32"/>
      <c r="J169" s="32"/>
      <c r="K169" s="32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x14ac:dyDescent="0.25">
      <c r="A170" s="18" t="s">
        <v>183</v>
      </c>
      <c r="B170" s="18" t="s">
        <v>228</v>
      </c>
      <c r="C170" s="18" t="s">
        <v>143</v>
      </c>
      <c r="D170" s="23" t="s">
        <v>186</v>
      </c>
      <c r="E170" s="23" t="s">
        <v>189</v>
      </c>
      <c r="F170" s="18"/>
      <c r="G170" s="19" t="s">
        <v>65</v>
      </c>
      <c r="H170" s="39"/>
      <c r="I170" s="32"/>
      <c r="J170" s="32"/>
      <c r="K170" s="32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x14ac:dyDescent="0.25">
      <c r="A171" s="18" t="s">
        <v>183</v>
      </c>
      <c r="B171" s="18" t="s">
        <v>228</v>
      </c>
      <c r="C171" s="18" t="s">
        <v>143</v>
      </c>
      <c r="D171" s="23" t="s">
        <v>186</v>
      </c>
      <c r="E171" s="23" t="s">
        <v>190</v>
      </c>
      <c r="F171" s="18"/>
      <c r="G171" s="19" t="s">
        <v>65</v>
      </c>
      <c r="H171" s="39"/>
      <c r="I171" s="32"/>
      <c r="J171" s="32"/>
      <c r="K171" s="32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x14ac:dyDescent="0.25">
      <c r="A172" s="18" t="s">
        <v>173</v>
      </c>
      <c r="B172" s="18"/>
      <c r="C172" s="18"/>
      <c r="D172" s="23"/>
      <c r="E172" s="23"/>
      <c r="F172" s="18"/>
      <c r="G172" s="19" t="s">
        <v>65</v>
      </c>
      <c r="H172" s="39"/>
      <c r="I172" s="32"/>
      <c r="J172" s="32"/>
      <c r="K172" s="32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 thickBot="1" x14ac:dyDescent="0.3">
      <c r="A173" s="18" t="s">
        <v>173</v>
      </c>
      <c r="B173" s="18"/>
      <c r="C173" s="18"/>
      <c r="D173" s="18"/>
      <c r="E173" s="18"/>
      <c r="F173" s="18"/>
      <c r="G173" s="19"/>
      <c r="H173" s="40" t="s">
        <v>191</v>
      </c>
      <c r="I173" s="34">
        <f t="shared" ref="I173:T173" si="11">SUBTOTAL(9,I165:I172)</f>
        <v>0</v>
      </c>
      <c r="J173" s="34">
        <f t="shared" si="11"/>
        <v>0</v>
      </c>
      <c r="K173" s="34"/>
      <c r="L173" s="34">
        <f t="shared" si="11"/>
        <v>0</v>
      </c>
      <c r="M173" s="34">
        <f t="shared" si="11"/>
        <v>0</v>
      </c>
      <c r="N173" s="34">
        <f t="shared" si="11"/>
        <v>0</v>
      </c>
      <c r="O173" s="34">
        <f t="shared" si="11"/>
        <v>0</v>
      </c>
      <c r="P173" s="34">
        <f t="shared" si="11"/>
        <v>0</v>
      </c>
      <c r="Q173" s="34">
        <f t="shared" si="11"/>
        <v>0</v>
      </c>
      <c r="R173" s="34">
        <f t="shared" si="11"/>
        <v>0</v>
      </c>
      <c r="S173" s="34">
        <f t="shared" si="11"/>
        <v>0</v>
      </c>
      <c r="T173" s="34">
        <f t="shared" si="11"/>
        <v>0</v>
      </c>
    </row>
    <row r="174" spans="1:20" x14ac:dyDescent="0.25">
      <c r="A174" s="18" t="s">
        <v>173</v>
      </c>
      <c r="B174" s="18"/>
      <c r="C174" s="18"/>
      <c r="D174" s="18"/>
      <c r="E174" s="18"/>
      <c r="F174" s="18"/>
      <c r="G174" s="19"/>
      <c r="H174" s="37"/>
    </row>
    <row r="175" spans="1:20" x14ac:dyDescent="0.25">
      <c r="A175" s="18" t="s">
        <v>180</v>
      </c>
      <c r="B175" s="18" t="s">
        <v>194</v>
      </c>
      <c r="C175" s="18" t="s">
        <v>178</v>
      </c>
      <c r="D175" s="18"/>
      <c r="E175" s="18"/>
      <c r="F175" s="18"/>
      <c r="G175" s="19" t="s">
        <v>65</v>
      </c>
      <c r="H175" s="38" t="s">
        <v>195</v>
      </c>
      <c r="I175" s="31"/>
      <c r="J175" s="31"/>
      <c r="K175" s="31"/>
    </row>
    <row r="176" spans="1:20" x14ac:dyDescent="0.25">
      <c r="A176" s="18" t="s">
        <v>183</v>
      </c>
      <c r="B176" s="18" t="s">
        <v>228</v>
      </c>
      <c r="C176" s="18" t="s">
        <v>143</v>
      </c>
      <c r="D176" s="23" t="s">
        <v>186</v>
      </c>
      <c r="E176" s="23" t="s">
        <v>196</v>
      </c>
      <c r="F176" s="18"/>
      <c r="G176" s="19" t="s">
        <v>65</v>
      </c>
      <c r="H176" s="39"/>
      <c r="I176" s="32"/>
      <c r="J176" s="32"/>
      <c r="K176" s="32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x14ac:dyDescent="0.25">
      <c r="A177" s="18" t="s">
        <v>183</v>
      </c>
      <c r="B177" s="18" t="s">
        <v>228</v>
      </c>
      <c r="C177" s="18" t="s">
        <v>143</v>
      </c>
      <c r="D177" s="23" t="s">
        <v>186</v>
      </c>
      <c r="E177" s="23" t="s">
        <v>197</v>
      </c>
      <c r="F177" s="18"/>
      <c r="G177" s="19" t="s">
        <v>65</v>
      </c>
      <c r="H177" s="39"/>
      <c r="I177" s="32"/>
      <c r="J177" s="32"/>
      <c r="K177" s="32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x14ac:dyDescent="0.25">
      <c r="A178" s="18" t="s">
        <v>183</v>
      </c>
      <c r="B178" s="18" t="s">
        <v>228</v>
      </c>
      <c r="C178" s="18" t="s">
        <v>143</v>
      </c>
      <c r="D178" s="23" t="s">
        <v>186</v>
      </c>
      <c r="E178" s="23" t="s">
        <v>198</v>
      </c>
      <c r="F178" s="18"/>
      <c r="G178" s="19" t="s">
        <v>65</v>
      </c>
      <c r="H178" s="39"/>
      <c r="I178" s="32"/>
      <c r="J178" s="32"/>
      <c r="K178" s="32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x14ac:dyDescent="0.25">
      <c r="A179" s="18" t="s">
        <v>173</v>
      </c>
      <c r="B179" s="18"/>
      <c r="C179" s="18"/>
      <c r="D179" s="23"/>
      <c r="E179" s="23"/>
      <c r="F179" s="18"/>
      <c r="G179" s="19" t="s">
        <v>65</v>
      </c>
      <c r="H179" s="39"/>
      <c r="I179" s="32"/>
      <c r="J179" s="32"/>
      <c r="K179" s="32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 thickBot="1" x14ac:dyDescent="0.3">
      <c r="A180" s="18" t="s">
        <v>173</v>
      </c>
      <c r="B180" s="18"/>
      <c r="C180" s="18"/>
      <c r="D180" s="18"/>
      <c r="E180" s="18"/>
      <c r="F180" s="18"/>
      <c r="G180" s="19"/>
      <c r="H180" s="40" t="s">
        <v>199</v>
      </c>
      <c r="I180" s="34">
        <f t="shared" ref="I180:T180" si="12">SUBTOTAL(9,I175:I179)</f>
        <v>0</v>
      </c>
      <c r="J180" s="34">
        <f t="shared" si="12"/>
        <v>0</v>
      </c>
      <c r="K180" s="34"/>
      <c r="L180" s="34">
        <f t="shared" si="12"/>
        <v>0</v>
      </c>
      <c r="M180" s="34">
        <f t="shared" si="12"/>
        <v>0</v>
      </c>
      <c r="N180" s="34">
        <f t="shared" si="12"/>
        <v>0</v>
      </c>
      <c r="O180" s="34">
        <f t="shared" si="12"/>
        <v>0</v>
      </c>
      <c r="P180" s="34">
        <f t="shared" si="12"/>
        <v>0</v>
      </c>
      <c r="Q180" s="34">
        <f t="shared" si="12"/>
        <v>0</v>
      </c>
      <c r="R180" s="34">
        <f t="shared" si="12"/>
        <v>0</v>
      </c>
      <c r="S180" s="34">
        <f t="shared" si="12"/>
        <v>0</v>
      </c>
      <c r="T180" s="34">
        <f t="shared" si="12"/>
        <v>0</v>
      </c>
    </row>
    <row r="181" spans="1:20" ht="6" customHeight="1" x14ac:dyDescent="0.25">
      <c r="A181" s="18" t="s">
        <v>173</v>
      </c>
      <c r="B181" s="18"/>
      <c r="C181" s="18"/>
      <c r="D181" s="18"/>
      <c r="E181" s="18"/>
      <c r="F181" s="18"/>
      <c r="G181" s="19"/>
      <c r="H181" s="37"/>
    </row>
    <row r="182" spans="1:20" ht="15.75" thickBot="1" x14ac:dyDescent="0.3">
      <c r="A182" s="18" t="s">
        <v>173</v>
      </c>
      <c r="B182" s="18"/>
      <c r="C182" s="18"/>
      <c r="D182" s="18"/>
      <c r="E182" s="18"/>
      <c r="F182" s="18"/>
      <c r="G182" s="19" t="s">
        <v>65</v>
      </c>
      <c r="H182" s="40" t="s">
        <v>200</v>
      </c>
      <c r="I182" s="34">
        <f t="shared" ref="I182:T182" si="13">I173-I180</f>
        <v>0</v>
      </c>
      <c r="J182" s="34">
        <f t="shared" si="13"/>
        <v>0</v>
      </c>
      <c r="K182" s="34"/>
      <c r="L182" s="34">
        <f t="shared" si="13"/>
        <v>0</v>
      </c>
      <c r="M182" s="34">
        <f t="shared" si="13"/>
        <v>0</v>
      </c>
      <c r="N182" s="34">
        <f t="shared" si="13"/>
        <v>0</v>
      </c>
      <c r="O182" s="34">
        <f t="shared" si="13"/>
        <v>0</v>
      </c>
      <c r="P182" s="34">
        <f t="shared" si="13"/>
        <v>0</v>
      </c>
      <c r="Q182" s="34">
        <f t="shared" si="13"/>
        <v>0</v>
      </c>
      <c r="R182" s="34">
        <f t="shared" si="13"/>
        <v>0</v>
      </c>
      <c r="S182" s="34">
        <f t="shared" si="13"/>
        <v>0</v>
      </c>
      <c r="T182" s="34">
        <f t="shared" si="13"/>
        <v>0</v>
      </c>
    </row>
    <row r="183" spans="1:20" x14ac:dyDescent="0.25">
      <c r="A183" s="18" t="s">
        <v>173</v>
      </c>
      <c r="B183" s="18"/>
      <c r="C183" s="18"/>
      <c r="D183" s="18"/>
      <c r="E183" s="18"/>
      <c r="F183" s="18"/>
      <c r="G183" s="19" t="s">
        <v>65</v>
      </c>
      <c r="H183" s="64"/>
    </row>
    <row r="184" spans="1:20" x14ac:dyDescent="0.25">
      <c r="A184" s="18" t="s">
        <v>167</v>
      </c>
      <c r="B184" s="18" t="s">
        <v>158</v>
      </c>
      <c r="C184" s="18"/>
      <c r="D184" s="18"/>
      <c r="E184" s="18"/>
      <c r="F184" s="18"/>
      <c r="G184" s="19" t="s">
        <v>65</v>
      </c>
      <c r="H184" s="67" t="s">
        <v>231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x14ac:dyDescent="0.25">
      <c r="A185" s="18" t="s">
        <v>169</v>
      </c>
      <c r="B185" s="18" t="s">
        <v>170</v>
      </c>
      <c r="C185" s="18" t="s">
        <v>227</v>
      </c>
      <c r="D185" s="18"/>
      <c r="E185" s="18"/>
      <c r="F185" s="18"/>
      <c r="G185" s="19" t="s">
        <v>65</v>
      </c>
      <c r="H185" s="63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x14ac:dyDescent="0.25">
      <c r="A186" s="18" t="s">
        <v>176</v>
      </c>
      <c r="B186" s="23" t="s">
        <v>177</v>
      </c>
      <c r="C186" s="18" t="s">
        <v>178</v>
      </c>
      <c r="D186" s="18"/>
      <c r="E186" s="18"/>
      <c r="F186" s="18"/>
      <c r="G186" s="19"/>
      <c r="H186" s="63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x14ac:dyDescent="0.25">
      <c r="A187" s="18" t="s">
        <v>180</v>
      </c>
      <c r="B187" s="18" t="s">
        <v>194</v>
      </c>
      <c r="C187" s="18" t="s">
        <v>178</v>
      </c>
      <c r="D187" s="18"/>
      <c r="E187" s="18"/>
      <c r="F187" s="18"/>
      <c r="G187" s="19" t="s">
        <v>65</v>
      </c>
      <c r="H187" s="60" t="s">
        <v>182</v>
      </c>
      <c r="I187" s="31"/>
      <c r="J187" s="31"/>
      <c r="K187" s="31"/>
    </row>
    <row r="188" spans="1:20" x14ac:dyDescent="0.25">
      <c r="A188" s="18" t="s">
        <v>183</v>
      </c>
      <c r="B188" s="18" t="s">
        <v>228</v>
      </c>
      <c r="C188" s="18" t="s">
        <v>143</v>
      </c>
      <c r="D188" s="23" t="s">
        <v>186</v>
      </c>
      <c r="E188" s="23" t="s">
        <v>229</v>
      </c>
      <c r="F188" s="18"/>
      <c r="G188" s="19" t="s">
        <v>65</v>
      </c>
      <c r="H188" s="61"/>
      <c r="I188" s="32"/>
      <c r="J188" s="32"/>
      <c r="K188" s="32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x14ac:dyDescent="0.25">
      <c r="A189" s="18" t="s">
        <v>183</v>
      </c>
      <c r="B189" s="18" t="s">
        <v>228</v>
      </c>
      <c r="C189" s="18" t="s">
        <v>143</v>
      </c>
      <c r="D189" s="23" t="s">
        <v>186</v>
      </c>
      <c r="E189" s="23" t="s">
        <v>230</v>
      </c>
      <c r="F189" s="18"/>
      <c r="G189" s="19" t="s">
        <v>65</v>
      </c>
      <c r="H189" s="61"/>
      <c r="I189" s="32"/>
      <c r="J189" s="32"/>
      <c r="K189" s="32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x14ac:dyDescent="0.25">
      <c r="A190" s="18" t="s">
        <v>173</v>
      </c>
      <c r="B190" s="18"/>
      <c r="C190" s="18"/>
      <c r="D190" s="18"/>
      <c r="E190" s="18"/>
      <c r="F190" s="18"/>
      <c r="G190" s="19"/>
    </row>
    <row r="191" spans="1:20" x14ac:dyDescent="0.25">
      <c r="A191" s="18" t="s">
        <v>167</v>
      </c>
      <c r="B191" s="18" t="s">
        <v>127</v>
      </c>
      <c r="C191" s="18"/>
      <c r="D191" s="18"/>
      <c r="E191" s="18"/>
      <c r="F191" s="18"/>
      <c r="G191" s="19" t="s">
        <v>65</v>
      </c>
      <c r="H191" s="42" t="s">
        <v>232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x14ac:dyDescent="0.25">
      <c r="A192" s="18" t="s">
        <v>169</v>
      </c>
      <c r="B192" s="18" t="s">
        <v>170</v>
      </c>
      <c r="C192" s="18" t="s">
        <v>227</v>
      </c>
      <c r="D192" s="18"/>
      <c r="E192" s="18"/>
      <c r="F192" s="18"/>
      <c r="G192" s="19" t="s">
        <v>65</v>
      </c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x14ac:dyDescent="0.25">
      <c r="A193" s="18" t="s">
        <v>176</v>
      </c>
      <c r="B193" s="23" t="s">
        <v>177</v>
      </c>
      <c r="C193" s="18" t="s">
        <v>178</v>
      </c>
      <c r="D193" s="18"/>
      <c r="E193" s="18"/>
      <c r="F193" s="18"/>
      <c r="G193" s="19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x14ac:dyDescent="0.25">
      <c r="A194" s="18" t="s">
        <v>180</v>
      </c>
      <c r="B194" s="18" t="s">
        <v>181</v>
      </c>
      <c r="C194" s="18" t="s">
        <v>178</v>
      </c>
      <c r="D194" s="18"/>
      <c r="E194" s="18"/>
      <c r="F194" s="18"/>
      <c r="G194" s="19" t="s">
        <v>65</v>
      </c>
      <c r="H194" s="38" t="s">
        <v>205</v>
      </c>
      <c r="I194" s="31"/>
      <c r="J194" s="31"/>
      <c r="K194" s="31"/>
    </row>
    <row r="195" spans="1:20" x14ac:dyDescent="0.25">
      <c r="A195" s="18" t="s">
        <v>183</v>
      </c>
      <c r="B195" s="18" t="s">
        <v>233</v>
      </c>
      <c r="C195" s="18" t="s">
        <v>234</v>
      </c>
      <c r="D195" s="23" t="s">
        <v>186</v>
      </c>
      <c r="E195" s="23" t="s">
        <v>208</v>
      </c>
      <c r="F195" s="18"/>
      <c r="G195" s="19" t="s">
        <v>65</v>
      </c>
      <c r="H195" s="39"/>
      <c r="I195" s="32"/>
      <c r="J195" s="32"/>
      <c r="K195" s="32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x14ac:dyDescent="0.25">
      <c r="A196" s="18" t="s">
        <v>183</v>
      </c>
      <c r="B196" s="18" t="s">
        <v>233</v>
      </c>
      <c r="C196" s="18" t="s">
        <v>234</v>
      </c>
      <c r="D196" s="23" t="s">
        <v>186</v>
      </c>
      <c r="E196" s="23" t="s">
        <v>209</v>
      </c>
      <c r="F196" s="18"/>
      <c r="G196" s="19" t="s">
        <v>65</v>
      </c>
      <c r="H196" s="39"/>
      <c r="I196" s="32"/>
      <c r="J196" s="32"/>
      <c r="K196" s="32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x14ac:dyDescent="0.25">
      <c r="A197" s="18" t="s">
        <v>183</v>
      </c>
      <c r="B197" s="18" t="s">
        <v>233</v>
      </c>
      <c r="C197" s="18" t="s">
        <v>234</v>
      </c>
      <c r="D197" s="23" t="s">
        <v>186</v>
      </c>
      <c r="E197" s="23" t="s">
        <v>235</v>
      </c>
      <c r="F197" s="18"/>
      <c r="G197" s="19" t="s">
        <v>65</v>
      </c>
      <c r="H197" s="39" t="s">
        <v>236</v>
      </c>
      <c r="I197" s="32"/>
      <c r="J197" s="32"/>
      <c r="K197" s="32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x14ac:dyDescent="0.25">
      <c r="A198" s="18" t="s">
        <v>183</v>
      </c>
      <c r="B198" s="18" t="s">
        <v>233</v>
      </c>
      <c r="C198" s="18" t="s">
        <v>234</v>
      </c>
      <c r="D198" s="23" t="s">
        <v>186</v>
      </c>
      <c r="E198" s="23" t="s">
        <v>211</v>
      </c>
      <c r="F198" s="18"/>
      <c r="G198" s="19" t="s">
        <v>65</v>
      </c>
      <c r="H198" s="39"/>
      <c r="I198" s="32"/>
      <c r="J198" s="32"/>
      <c r="K198" s="32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x14ac:dyDescent="0.25">
      <c r="A199" s="18" t="s">
        <v>183</v>
      </c>
      <c r="B199" s="18" t="s">
        <v>233</v>
      </c>
      <c r="C199" s="18" t="s">
        <v>234</v>
      </c>
      <c r="D199" s="23" t="s">
        <v>186</v>
      </c>
      <c r="E199" s="23" t="s">
        <v>212</v>
      </c>
      <c r="F199" s="18"/>
      <c r="G199" s="19" t="s">
        <v>65</v>
      </c>
      <c r="H199" s="39"/>
      <c r="I199" s="32"/>
      <c r="J199" s="32"/>
      <c r="K199" s="32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x14ac:dyDescent="0.25">
      <c r="A200" s="18" t="s">
        <v>183</v>
      </c>
      <c r="B200" s="18" t="s">
        <v>233</v>
      </c>
      <c r="C200" s="18" t="s">
        <v>234</v>
      </c>
      <c r="D200" s="23" t="s">
        <v>186</v>
      </c>
      <c r="E200" s="23" t="s">
        <v>237</v>
      </c>
      <c r="F200" s="18"/>
      <c r="G200" s="19" t="s">
        <v>65</v>
      </c>
      <c r="H200" s="39" t="s">
        <v>238</v>
      </c>
      <c r="I200" s="32"/>
      <c r="J200" s="32"/>
      <c r="K200" s="32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x14ac:dyDescent="0.25">
      <c r="A201" s="18" t="s">
        <v>173</v>
      </c>
      <c r="B201" s="18"/>
      <c r="C201" s="18"/>
      <c r="D201" s="18"/>
      <c r="E201" s="18"/>
      <c r="F201" s="18"/>
      <c r="G201" s="19"/>
      <c r="H201" s="43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s="68" customFormat="1" ht="21" x14ac:dyDescent="0.35">
      <c r="A202" s="18" t="s">
        <v>173</v>
      </c>
      <c r="B202" s="18"/>
      <c r="C202" s="18"/>
      <c r="D202" s="18"/>
      <c r="E202" s="18"/>
      <c r="F202" s="18"/>
      <c r="G202" s="19"/>
      <c r="H202" s="69" t="s">
        <v>239</v>
      </c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</row>
    <row r="203" spans="1:20" x14ac:dyDescent="0.25">
      <c r="A203" s="18" t="s">
        <v>192</v>
      </c>
      <c r="B203" s="18"/>
      <c r="C203" s="18"/>
      <c r="D203" s="18"/>
      <c r="E203" s="18"/>
      <c r="F203" s="18"/>
      <c r="G203" s="19"/>
      <c r="H203" s="43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ht="18.75" x14ac:dyDescent="0.3">
      <c r="A204" s="18" t="s">
        <v>192</v>
      </c>
      <c r="B204" s="18"/>
      <c r="C204" s="18"/>
      <c r="D204" s="18"/>
      <c r="E204" s="18"/>
      <c r="F204" s="18"/>
      <c r="G204" s="19" t="s">
        <v>65</v>
      </c>
      <c r="H204" s="22" t="s">
        <v>168</v>
      </c>
    </row>
    <row r="205" spans="1:20" ht="18.75" x14ac:dyDescent="0.3">
      <c r="A205" s="18" t="s">
        <v>192</v>
      </c>
      <c r="B205" s="18"/>
      <c r="C205" s="18"/>
      <c r="D205" s="18"/>
      <c r="E205" s="18"/>
      <c r="F205" s="18"/>
      <c r="G205" s="19" t="s">
        <v>65</v>
      </c>
      <c r="H205" s="22" t="s">
        <v>240</v>
      </c>
      <c r="L205" s="24" t="e">
        <f>LEFT(J207,4)+1</f>
        <v>#VALUE!</v>
      </c>
      <c r="M205" s="24" t="e">
        <f>L205+1</f>
        <v>#VALUE!</v>
      </c>
      <c r="N205" s="24" t="e">
        <f t="shared" ref="N205:N206" si="14">M205+1</f>
        <v>#VALUE!</v>
      </c>
      <c r="O205" s="24" t="e">
        <f t="shared" ref="O205:O206" si="15">N205+1</f>
        <v>#VALUE!</v>
      </c>
      <c r="P205" s="24" t="e">
        <f t="shared" ref="P205:P206" si="16">O205+1</f>
        <v>#VALUE!</v>
      </c>
      <c r="Q205" s="24" t="e">
        <f t="shared" ref="Q205:Q206" si="17">P205+1</f>
        <v>#VALUE!</v>
      </c>
      <c r="R205" s="24" t="e">
        <f t="shared" ref="R205:R206" si="18">Q205+1</f>
        <v>#VALUE!</v>
      </c>
      <c r="S205" s="24" t="e">
        <f t="shared" ref="S205:S206" si="19">R205+1</f>
        <v>#VALUE!</v>
      </c>
      <c r="T205" s="24" t="e">
        <f t="shared" ref="T205:T206" si="20">S205+1</f>
        <v>#VALUE!</v>
      </c>
    </row>
    <row r="206" spans="1:20" x14ac:dyDescent="0.25">
      <c r="A206" s="18" t="s">
        <v>192</v>
      </c>
      <c r="B206" s="18"/>
      <c r="C206" s="18"/>
      <c r="D206" s="18"/>
      <c r="E206" s="18"/>
      <c r="F206" s="18"/>
      <c r="G206" s="19" t="s">
        <v>65</v>
      </c>
      <c r="H206" s="25" t="e">
        <f>LEFT(J207,4)-1</f>
        <v>#VALUE!</v>
      </c>
      <c r="I206" s="25" t="e">
        <f>RIGHT(J207,2)-1</f>
        <v>#VALUE!</v>
      </c>
      <c r="J206" s="25" t="s">
        <v>174</v>
      </c>
      <c r="K206" s="26"/>
      <c r="L206" s="25" t="e">
        <f>RIGHT(J207,2)+1</f>
        <v>#VALUE!</v>
      </c>
      <c r="M206" s="25" t="e">
        <f>L206+1</f>
        <v>#VALUE!</v>
      </c>
      <c r="N206" s="25" t="e">
        <f t="shared" si="14"/>
        <v>#VALUE!</v>
      </c>
      <c r="O206" s="25" t="e">
        <f t="shared" si="15"/>
        <v>#VALUE!</v>
      </c>
      <c r="P206" s="25" t="e">
        <f t="shared" si="16"/>
        <v>#VALUE!</v>
      </c>
      <c r="Q206" s="25" t="e">
        <f t="shared" si="17"/>
        <v>#VALUE!</v>
      </c>
      <c r="R206" s="25" t="e">
        <f t="shared" si="18"/>
        <v>#VALUE!</v>
      </c>
      <c r="S206" s="25" t="e">
        <f t="shared" si="19"/>
        <v>#VALUE!</v>
      </c>
      <c r="T206" s="25" t="e">
        <f t="shared" si="20"/>
        <v>#VALUE!</v>
      </c>
    </row>
    <row r="207" spans="1:20" x14ac:dyDescent="0.25">
      <c r="A207" s="18" t="s">
        <v>192</v>
      </c>
      <c r="B207" s="18"/>
      <c r="C207" s="18"/>
      <c r="D207" s="18"/>
      <c r="E207" s="18"/>
      <c r="F207" s="18"/>
      <c r="G207" s="19" t="s">
        <v>65</v>
      </c>
      <c r="I207" s="27" t="e">
        <f>H206&amp;"/"&amp;I206</f>
        <v>#VALUE!</v>
      </c>
      <c r="J207" s="27" t="s">
        <v>175</v>
      </c>
      <c r="K207" s="27" t="s">
        <v>77</v>
      </c>
      <c r="L207" s="27" t="e">
        <f>L205&amp;"/"&amp;L206</f>
        <v>#VALUE!</v>
      </c>
      <c r="M207" s="27" t="e">
        <f>M205&amp;"/"&amp;M206</f>
        <v>#VALUE!</v>
      </c>
      <c r="N207" s="27" t="e">
        <f t="shared" ref="N207:T207" si="21">N205&amp;"/"&amp;N206</f>
        <v>#VALUE!</v>
      </c>
      <c r="O207" s="27" t="e">
        <f t="shared" si="21"/>
        <v>#VALUE!</v>
      </c>
      <c r="P207" s="27" t="e">
        <f t="shared" si="21"/>
        <v>#VALUE!</v>
      </c>
      <c r="Q207" s="27" t="e">
        <f t="shared" si="21"/>
        <v>#VALUE!</v>
      </c>
      <c r="R207" s="27" t="e">
        <f t="shared" si="21"/>
        <v>#VALUE!</v>
      </c>
      <c r="S207" s="27" t="e">
        <f t="shared" si="21"/>
        <v>#VALUE!</v>
      </c>
      <c r="T207" s="27" t="e">
        <f t="shared" si="21"/>
        <v>#VALUE!</v>
      </c>
    </row>
    <row r="208" spans="1:20" ht="47.25" customHeight="1" x14ac:dyDescent="0.25">
      <c r="A208" s="18" t="s">
        <v>192</v>
      </c>
      <c r="B208" s="18"/>
      <c r="C208" s="18"/>
      <c r="D208" s="18"/>
      <c r="E208" s="18"/>
      <c r="F208" s="18"/>
      <c r="G208" s="19" t="s">
        <v>65</v>
      </c>
      <c r="H208" s="28"/>
      <c r="I208" s="29" t="str">
        <f>IF(J206="LTP","AP","LTP")</f>
        <v>LTP</v>
      </c>
      <c r="J208" s="29" t="str">
        <f>IF(J206="LTP","LTP","AP")</f>
        <v>AP</v>
      </c>
      <c r="K208" s="29"/>
      <c r="L208" s="29" t="str">
        <f>J208</f>
        <v>AP</v>
      </c>
      <c r="M208" s="29" t="str">
        <f>L208</f>
        <v>AP</v>
      </c>
      <c r="N208" s="29" t="str">
        <f t="shared" ref="N208:T208" si="22">M208</f>
        <v>AP</v>
      </c>
      <c r="O208" s="29" t="str">
        <f t="shared" si="22"/>
        <v>AP</v>
      </c>
      <c r="P208" s="29" t="str">
        <f t="shared" si="22"/>
        <v>AP</v>
      </c>
      <c r="Q208" s="29" t="str">
        <f t="shared" si="22"/>
        <v>AP</v>
      </c>
      <c r="R208" s="29" t="str">
        <f t="shared" si="22"/>
        <v>AP</v>
      </c>
      <c r="S208" s="29" t="str">
        <f t="shared" si="22"/>
        <v>AP</v>
      </c>
      <c r="T208" s="29" t="str">
        <f t="shared" si="22"/>
        <v>AP</v>
      </c>
    </row>
    <row r="209" spans="1:20" x14ac:dyDescent="0.25">
      <c r="A209" s="18" t="s">
        <v>192</v>
      </c>
      <c r="B209" s="18"/>
      <c r="C209" s="18"/>
      <c r="D209" s="18"/>
      <c r="E209" s="18"/>
      <c r="F209" s="18"/>
      <c r="G209" s="19" t="s">
        <v>65</v>
      </c>
      <c r="H209" s="44"/>
      <c r="I209" s="30" t="s">
        <v>179</v>
      </c>
      <c r="J209" s="30" t="s">
        <v>179</v>
      </c>
      <c r="K209" s="30" t="s">
        <v>179</v>
      </c>
      <c r="L209" s="30" t="s">
        <v>179</v>
      </c>
      <c r="M209" s="30" t="s">
        <v>179</v>
      </c>
      <c r="N209" s="30" t="s">
        <v>179</v>
      </c>
      <c r="O209" s="30" t="s">
        <v>179</v>
      </c>
      <c r="P209" s="30" t="s">
        <v>179</v>
      </c>
      <c r="Q209" s="30" t="s">
        <v>179</v>
      </c>
      <c r="R209" s="30" t="s">
        <v>179</v>
      </c>
      <c r="S209" s="30" t="s">
        <v>179</v>
      </c>
      <c r="T209" s="30" t="s">
        <v>179</v>
      </c>
    </row>
    <row r="210" spans="1:20" x14ac:dyDescent="0.25">
      <c r="A210" s="18" t="s">
        <v>192</v>
      </c>
      <c r="B210" s="18"/>
      <c r="C210" s="18"/>
      <c r="D210" s="18"/>
      <c r="E210" s="18"/>
      <c r="F210" s="18"/>
      <c r="G210" s="19" t="s">
        <v>65</v>
      </c>
      <c r="H210" s="45" t="s">
        <v>182</v>
      </c>
      <c r="I210" s="31"/>
      <c r="J210" s="31"/>
      <c r="K210" s="31"/>
    </row>
    <row r="211" spans="1:20" x14ac:dyDescent="0.25">
      <c r="A211" s="18" t="s">
        <v>192</v>
      </c>
      <c r="B211" s="18"/>
      <c r="C211" s="18"/>
      <c r="D211" s="18"/>
      <c r="E211" s="18"/>
      <c r="F211" s="18"/>
      <c r="G211" s="19" t="s">
        <v>65</v>
      </c>
      <c r="H211" s="46" t="s">
        <v>241</v>
      </c>
      <c r="I211" s="32">
        <f t="shared" ref="I211:T211" si="23">I99+I166+I188</f>
        <v>0</v>
      </c>
      <c r="J211" s="32">
        <f t="shared" si="23"/>
        <v>0</v>
      </c>
      <c r="K211" s="32">
        <f>J211-I211</f>
        <v>0</v>
      </c>
      <c r="L211" s="32">
        <f t="shared" si="23"/>
        <v>0</v>
      </c>
      <c r="M211" s="32">
        <f t="shared" si="23"/>
        <v>0</v>
      </c>
      <c r="N211" s="32">
        <f t="shared" si="23"/>
        <v>0</v>
      </c>
      <c r="O211" s="32">
        <f t="shared" si="23"/>
        <v>0</v>
      </c>
      <c r="P211" s="32">
        <f t="shared" si="23"/>
        <v>0</v>
      </c>
      <c r="Q211" s="32">
        <f t="shared" si="23"/>
        <v>0</v>
      </c>
      <c r="R211" s="32">
        <f t="shared" si="23"/>
        <v>0</v>
      </c>
      <c r="S211" s="32">
        <f t="shared" si="23"/>
        <v>0</v>
      </c>
      <c r="T211" s="32">
        <f t="shared" si="23"/>
        <v>0</v>
      </c>
    </row>
    <row r="212" spans="1:20" x14ac:dyDescent="0.25">
      <c r="A212" s="18" t="s">
        <v>192</v>
      </c>
      <c r="B212" s="18"/>
      <c r="C212" s="18"/>
      <c r="D212" s="18"/>
      <c r="E212" s="18"/>
      <c r="F212" s="18"/>
      <c r="G212" s="19" t="s">
        <v>65</v>
      </c>
      <c r="H212" s="46" t="s">
        <v>242</v>
      </c>
      <c r="I212" s="32">
        <f t="shared" ref="I212:T212" si="24">I100+I167+I189</f>
        <v>0</v>
      </c>
      <c r="J212" s="32">
        <f t="shared" si="24"/>
        <v>0</v>
      </c>
      <c r="K212" s="32">
        <f t="shared" ref="K212:K216" si="25">J212-I212</f>
        <v>0</v>
      </c>
      <c r="L212" s="32">
        <f t="shared" si="24"/>
        <v>0</v>
      </c>
      <c r="M212" s="32">
        <f t="shared" si="24"/>
        <v>0</v>
      </c>
      <c r="N212" s="32">
        <f t="shared" si="24"/>
        <v>0</v>
      </c>
      <c r="O212" s="32">
        <f t="shared" si="24"/>
        <v>0</v>
      </c>
      <c r="P212" s="32">
        <f t="shared" si="24"/>
        <v>0</v>
      </c>
      <c r="Q212" s="32">
        <f t="shared" si="24"/>
        <v>0</v>
      </c>
      <c r="R212" s="32">
        <f t="shared" si="24"/>
        <v>0</v>
      </c>
      <c r="S212" s="32">
        <f t="shared" si="24"/>
        <v>0</v>
      </c>
      <c r="T212" s="32">
        <f t="shared" si="24"/>
        <v>0</v>
      </c>
    </row>
    <row r="213" spans="1:20" x14ac:dyDescent="0.25">
      <c r="A213" s="18" t="s">
        <v>192</v>
      </c>
      <c r="B213" s="18"/>
      <c r="C213" s="18"/>
      <c r="D213" s="18"/>
      <c r="E213" s="18"/>
      <c r="F213" s="18"/>
      <c r="G213" s="19" t="s">
        <v>65</v>
      </c>
      <c r="H213" s="46" t="s">
        <v>243</v>
      </c>
      <c r="I213" s="32">
        <f t="shared" ref="I213:T213" si="26">I101+I168</f>
        <v>0</v>
      </c>
      <c r="J213" s="32">
        <f t="shared" si="26"/>
        <v>0</v>
      </c>
      <c r="K213" s="32">
        <f t="shared" si="25"/>
        <v>0</v>
      </c>
      <c r="L213" s="32">
        <f t="shared" si="26"/>
        <v>0</v>
      </c>
      <c r="M213" s="32">
        <f t="shared" si="26"/>
        <v>0</v>
      </c>
      <c r="N213" s="32">
        <f t="shared" si="26"/>
        <v>0</v>
      </c>
      <c r="O213" s="32">
        <f t="shared" si="26"/>
        <v>0</v>
      </c>
      <c r="P213" s="32">
        <f t="shared" si="26"/>
        <v>0</v>
      </c>
      <c r="Q213" s="32">
        <f t="shared" si="26"/>
        <v>0</v>
      </c>
      <c r="R213" s="32">
        <f t="shared" si="26"/>
        <v>0</v>
      </c>
      <c r="S213" s="32">
        <f t="shared" si="26"/>
        <v>0</v>
      </c>
      <c r="T213" s="32">
        <f t="shared" si="26"/>
        <v>0</v>
      </c>
    </row>
    <row r="214" spans="1:20" x14ac:dyDescent="0.25">
      <c r="A214" s="18" t="s">
        <v>192</v>
      </c>
      <c r="B214" s="18"/>
      <c r="C214" s="18"/>
      <c r="D214" s="18"/>
      <c r="E214" s="18"/>
      <c r="F214" s="18"/>
      <c r="G214" s="19" t="s">
        <v>65</v>
      </c>
      <c r="H214" s="46" t="s">
        <v>244</v>
      </c>
      <c r="I214" s="32">
        <f t="shared" ref="I214:T214" si="27">I102+I169</f>
        <v>0</v>
      </c>
      <c r="J214" s="32">
        <f t="shared" si="27"/>
        <v>0</v>
      </c>
      <c r="K214" s="32">
        <f t="shared" si="25"/>
        <v>0</v>
      </c>
      <c r="L214" s="32">
        <f t="shared" si="27"/>
        <v>0</v>
      </c>
      <c r="M214" s="32">
        <f t="shared" si="27"/>
        <v>0</v>
      </c>
      <c r="N214" s="32">
        <f t="shared" si="27"/>
        <v>0</v>
      </c>
      <c r="O214" s="32">
        <f t="shared" si="27"/>
        <v>0</v>
      </c>
      <c r="P214" s="32">
        <f t="shared" si="27"/>
        <v>0</v>
      </c>
      <c r="Q214" s="32">
        <f t="shared" si="27"/>
        <v>0</v>
      </c>
      <c r="R214" s="32">
        <f t="shared" si="27"/>
        <v>0</v>
      </c>
      <c r="S214" s="32">
        <f t="shared" si="27"/>
        <v>0</v>
      </c>
      <c r="T214" s="32">
        <f t="shared" si="27"/>
        <v>0</v>
      </c>
    </row>
    <row r="215" spans="1:20" x14ac:dyDescent="0.25">
      <c r="A215" s="18" t="s">
        <v>192</v>
      </c>
      <c r="B215" s="18"/>
      <c r="C215" s="18"/>
      <c r="D215" s="18"/>
      <c r="E215" s="18"/>
      <c r="F215" s="18"/>
      <c r="G215" s="19" t="s">
        <v>65</v>
      </c>
      <c r="H215" s="46" t="s">
        <v>245</v>
      </c>
      <c r="I215" s="32">
        <f t="shared" ref="I215:T215" si="28">I103+I170</f>
        <v>0</v>
      </c>
      <c r="J215" s="32">
        <f t="shared" si="28"/>
        <v>0</v>
      </c>
      <c r="K215" s="32">
        <f t="shared" si="25"/>
        <v>0</v>
      </c>
      <c r="L215" s="32">
        <f t="shared" si="28"/>
        <v>0</v>
      </c>
      <c r="M215" s="32">
        <f t="shared" si="28"/>
        <v>0</v>
      </c>
      <c r="N215" s="32">
        <f t="shared" si="28"/>
        <v>0</v>
      </c>
      <c r="O215" s="32">
        <f t="shared" si="28"/>
        <v>0</v>
      </c>
      <c r="P215" s="32">
        <f t="shared" si="28"/>
        <v>0</v>
      </c>
      <c r="Q215" s="32">
        <f t="shared" si="28"/>
        <v>0</v>
      </c>
      <c r="R215" s="32">
        <f t="shared" si="28"/>
        <v>0</v>
      </c>
      <c r="S215" s="32">
        <f t="shared" si="28"/>
        <v>0</v>
      </c>
      <c r="T215" s="32">
        <f t="shared" si="28"/>
        <v>0</v>
      </c>
    </row>
    <row r="216" spans="1:20" x14ac:dyDescent="0.25">
      <c r="A216" s="18" t="s">
        <v>192</v>
      </c>
      <c r="B216" s="18"/>
      <c r="C216" s="18"/>
      <c r="D216" s="18"/>
      <c r="E216" s="18"/>
      <c r="F216" s="18"/>
      <c r="G216" s="19" t="s">
        <v>65</v>
      </c>
      <c r="H216" s="46" t="s">
        <v>246</v>
      </c>
      <c r="I216" s="32">
        <f t="shared" ref="I216:T216" si="29">I104+I171</f>
        <v>0</v>
      </c>
      <c r="J216" s="32">
        <f t="shared" si="29"/>
        <v>0</v>
      </c>
      <c r="K216" s="32">
        <f t="shared" si="25"/>
        <v>0</v>
      </c>
      <c r="L216" s="32">
        <f t="shared" si="29"/>
        <v>0</v>
      </c>
      <c r="M216" s="32">
        <f t="shared" si="29"/>
        <v>0</v>
      </c>
      <c r="N216" s="32">
        <f t="shared" si="29"/>
        <v>0</v>
      </c>
      <c r="O216" s="32">
        <f t="shared" si="29"/>
        <v>0</v>
      </c>
      <c r="P216" s="32">
        <f t="shared" si="29"/>
        <v>0</v>
      </c>
      <c r="Q216" s="32">
        <f t="shared" si="29"/>
        <v>0</v>
      </c>
      <c r="R216" s="32">
        <f t="shared" si="29"/>
        <v>0</v>
      </c>
      <c r="S216" s="32">
        <f t="shared" si="29"/>
        <v>0</v>
      </c>
      <c r="T216" s="32">
        <f t="shared" si="29"/>
        <v>0</v>
      </c>
    </row>
    <row r="217" spans="1:20" x14ac:dyDescent="0.25">
      <c r="A217" s="18" t="s">
        <v>192</v>
      </c>
      <c r="B217" s="18"/>
      <c r="C217" s="18"/>
      <c r="D217" s="18"/>
      <c r="E217" s="18"/>
      <c r="F217" s="18"/>
      <c r="G217" s="19" t="s">
        <v>65</v>
      </c>
      <c r="H217" s="28"/>
      <c r="I217" s="32"/>
      <c r="J217" s="32"/>
      <c r="K217" s="32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 thickBot="1" x14ac:dyDescent="0.3">
      <c r="A218" s="18" t="s">
        <v>192</v>
      </c>
      <c r="B218" s="18"/>
      <c r="C218" s="18"/>
      <c r="D218" s="18"/>
      <c r="E218" s="18"/>
      <c r="F218" s="18"/>
      <c r="G218" s="19"/>
      <c r="H218" s="47" t="s">
        <v>191</v>
      </c>
      <c r="I218" s="34">
        <f t="shared" ref="I218:T218" si="30">SUBTOTAL(9,I210:I217)</f>
        <v>0</v>
      </c>
      <c r="J218" s="34">
        <f t="shared" si="30"/>
        <v>0</v>
      </c>
      <c r="K218" s="34">
        <f>J218-I218</f>
        <v>0</v>
      </c>
      <c r="L218" s="34">
        <f t="shared" si="30"/>
        <v>0</v>
      </c>
      <c r="M218" s="34">
        <f t="shared" si="30"/>
        <v>0</v>
      </c>
      <c r="N218" s="34">
        <f t="shared" si="30"/>
        <v>0</v>
      </c>
      <c r="O218" s="34">
        <f t="shared" si="30"/>
        <v>0</v>
      </c>
      <c r="P218" s="34">
        <f t="shared" si="30"/>
        <v>0</v>
      </c>
      <c r="Q218" s="34">
        <f t="shared" si="30"/>
        <v>0</v>
      </c>
      <c r="R218" s="34">
        <f t="shared" si="30"/>
        <v>0</v>
      </c>
      <c r="S218" s="34">
        <f t="shared" si="30"/>
        <v>0</v>
      </c>
      <c r="T218" s="34">
        <f t="shared" si="30"/>
        <v>0</v>
      </c>
    </row>
    <row r="219" spans="1:20" x14ac:dyDescent="0.25">
      <c r="A219" s="18" t="s">
        <v>192</v>
      </c>
      <c r="B219" s="18"/>
      <c r="C219" s="18"/>
      <c r="D219" s="18"/>
      <c r="E219" s="18"/>
      <c r="F219" s="18"/>
      <c r="G219" s="19"/>
    </row>
    <row r="220" spans="1:20" x14ac:dyDescent="0.25">
      <c r="A220" s="18" t="s">
        <v>192</v>
      </c>
      <c r="B220" s="18"/>
      <c r="C220" s="18"/>
      <c r="D220" s="18"/>
      <c r="E220" s="18"/>
      <c r="F220" s="18"/>
      <c r="G220" s="19" t="s">
        <v>65</v>
      </c>
      <c r="H220" s="45" t="s">
        <v>195</v>
      </c>
      <c r="I220" s="31"/>
      <c r="J220" s="31"/>
      <c r="K220" s="31"/>
    </row>
    <row r="221" spans="1:20" x14ac:dyDescent="0.25">
      <c r="A221" s="18" t="s">
        <v>192</v>
      </c>
      <c r="B221" s="18"/>
      <c r="C221" s="18"/>
      <c r="D221" s="18"/>
      <c r="E221" s="18"/>
      <c r="F221" s="18"/>
      <c r="G221" s="19" t="s">
        <v>65</v>
      </c>
      <c r="H221" s="46" t="s">
        <v>247</v>
      </c>
      <c r="I221" s="32">
        <f t="shared" ref="I221:T221" si="31">I111+I176</f>
        <v>0</v>
      </c>
      <c r="J221" s="32">
        <f t="shared" si="31"/>
        <v>0</v>
      </c>
      <c r="K221" s="32">
        <f t="shared" ref="K221:K223" si="32">J221-I221</f>
        <v>0</v>
      </c>
      <c r="L221" s="32">
        <f t="shared" si="31"/>
        <v>0</v>
      </c>
      <c r="M221" s="32">
        <f t="shared" si="31"/>
        <v>0</v>
      </c>
      <c r="N221" s="32">
        <f t="shared" si="31"/>
        <v>0</v>
      </c>
      <c r="O221" s="32">
        <f t="shared" si="31"/>
        <v>0</v>
      </c>
      <c r="P221" s="32">
        <f t="shared" si="31"/>
        <v>0</v>
      </c>
      <c r="Q221" s="32">
        <f t="shared" si="31"/>
        <v>0</v>
      </c>
      <c r="R221" s="32">
        <f t="shared" si="31"/>
        <v>0</v>
      </c>
      <c r="S221" s="32">
        <f t="shared" si="31"/>
        <v>0</v>
      </c>
      <c r="T221" s="32">
        <f t="shared" si="31"/>
        <v>0</v>
      </c>
    </row>
    <row r="222" spans="1:20" x14ac:dyDescent="0.25">
      <c r="A222" s="18" t="s">
        <v>192</v>
      </c>
      <c r="B222" s="18"/>
      <c r="C222" s="18"/>
      <c r="D222" s="18"/>
      <c r="E222" s="18"/>
      <c r="F222" s="18"/>
      <c r="G222" s="19" t="s">
        <v>65</v>
      </c>
      <c r="H222" s="46" t="s">
        <v>248</v>
      </c>
      <c r="I222" s="32">
        <f t="shared" ref="I222:T222" si="33">I112+I177</f>
        <v>0</v>
      </c>
      <c r="J222" s="32">
        <f t="shared" si="33"/>
        <v>0</v>
      </c>
      <c r="K222" s="32">
        <f t="shared" si="32"/>
        <v>0</v>
      </c>
      <c r="L222" s="32">
        <f t="shared" si="33"/>
        <v>0</v>
      </c>
      <c r="M222" s="32">
        <f t="shared" si="33"/>
        <v>0</v>
      </c>
      <c r="N222" s="32">
        <f t="shared" si="33"/>
        <v>0</v>
      </c>
      <c r="O222" s="32">
        <f t="shared" si="33"/>
        <v>0</v>
      </c>
      <c r="P222" s="32">
        <f t="shared" si="33"/>
        <v>0</v>
      </c>
      <c r="Q222" s="32">
        <f t="shared" si="33"/>
        <v>0</v>
      </c>
      <c r="R222" s="32">
        <f t="shared" si="33"/>
        <v>0</v>
      </c>
      <c r="S222" s="32">
        <f t="shared" si="33"/>
        <v>0</v>
      </c>
      <c r="T222" s="32">
        <f t="shared" si="33"/>
        <v>0</v>
      </c>
    </row>
    <row r="223" spans="1:20" x14ac:dyDescent="0.25">
      <c r="A223" s="18" t="s">
        <v>192</v>
      </c>
      <c r="B223" s="18"/>
      <c r="C223" s="18"/>
      <c r="D223" s="18"/>
      <c r="E223" s="18"/>
      <c r="F223" s="18"/>
      <c r="G223" s="19" t="s">
        <v>65</v>
      </c>
      <c r="H223" s="46" t="s">
        <v>249</v>
      </c>
      <c r="I223" s="32">
        <f t="shared" ref="I223:T223" si="34">I113+I178</f>
        <v>0</v>
      </c>
      <c r="J223" s="32">
        <f t="shared" si="34"/>
        <v>0</v>
      </c>
      <c r="K223" s="32">
        <f t="shared" si="32"/>
        <v>0</v>
      </c>
      <c r="L223" s="32">
        <f t="shared" si="34"/>
        <v>0</v>
      </c>
      <c r="M223" s="32">
        <f t="shared" si="34"/>
        <v>0</v>
      </c>
      <c r="N223" s="32">
        <f t="shared" si="34"/>
        <v>0</v>
      </c>
      <c r="O223" s="32">
        <f t="shared" si="34"/>
        <v>0</v>
      </c>
      <c r="P223" s="32">
        <f t="shared" si="34"/>
        <v>0</v>
      </c>
      <c r="Q223" s="32">
        <f t="shared" si="34"/>
        <v>0</v>
      </c>
      <c r="R223" s="32">
        <f t="shared" si="34"/>
        <v>0</v>
      </c>
      <c r="S223" s="32">
        <f t="shared" si="34"/>
        <v>0</v>
      </c>
      <c r="T223" s="32">
        <f t="shared" si="34"/>
        <v>0</v>
      </c>
    </row>
    <row r="224" spans="1:20" x14ac:dyDescent="0.25">
      <c r="A224" s="18" t="s">
        <v>192</v>
      </c>
      <c r="B224" s="18"/>
      <c r="C224" s="18"/>
      <c r="D224" s="18"/>
      <c r="E224" s="18"/>
      <c r="F224" s="18"/>
      <c r="G224" s="19" t="s">
        <v>65</v>
      </c>
      <c r="H224" s="28"/>
      <c r="I224" s="32"/>
      <c r="J224" s="32"/>
      <c r="K224" s="32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 thickBot="1" x14ac:dyDescent="0.3">
      <c r="A225" s="18" t="s">
        <v>192</v>
      </c>
      <c r="B225" s="18"/>
      <c r="C225" s="18"/>
      <c r="D225" s="18"/>
      <c r="E225" s="18"/>
      <c r="F225" s="18"/>
      <c r="G225" s="19"/>
      <c r="H225" s="47" t="s">
        <v>199</v>
      </c>
      <c r="I225" s="34">
        <f t="shared" ref="I225:T225" si="35">SUBTOTAL(9,I220:I224)</f>
        <v>0</v>
      </c>
      <c r="J225" s="34">
        <f t="shared" si="35"/>
        <v>0</v>
      </c>
      <c r="K225" s="34">
        <f>J225-I225</f>
        <v>0</v>
      </c>
      <c r="L225" s="34">
        <f t="shared" si="35"/>
        <v>0</v>
      </c>
      <c r="M225" s="34">
        <f t="shared" si="35"/>
        <v>0</v>
      </c>
      <c r="N225" s="34">
        <f t="shared" si="35"/>
        <v>0</v>
      </c>
      <c r="O225" s="34">
        <f t="shared" si="35"/>
        <v>0</v>
      </c>
      <c r="P225" s="34">
        <f t="shared" si="35"/>
        <v>0</v>
      </c>
      <c r="Q225" s="34">
        <f t="shared" si="35"/>
        <v>0</v>
      </c>
      <c r="R225" s="34">
        <f t="shared" si="35"/>
        <v>0</v>
      </c>
      <c r="S225" s="34">
        <f t="shared" si="35"/>
        <v>0</v>
      </c>
      <c r="T225" s="34">
        <f t="shared" si="35"/>
        <v>0</v>
      </c>
    </row>
    <row r="226" spans="1:20" ht="6" customHeight="1" x14ac:dyDescent="0.25">
      <c r="A226" s="18" t="s">
        <v>192</v>
      </c>
      <c r="B226" s="18"/>
      <c r="C226" s="18"/>
      <c r="D226" s="18"/>
      <c r="E226" s="18"/>
      <c r="F226" s="18"/>
      <c r="G226" s="19"/>
    </row>
    <row r="227" spans="1:20" ht="15.75" thickBot="1" x14ac:dyDescent="0.3">
      <c r="A227" s="18" t="s">
        <v>192</v>
      </c>
      <c r="B227" s="18"/>
      <c r="C227" s="18"/>
      <c r="D227" s="18"/>
      <c r="E227" s="18"/>
      <c r="F227" s="18"/>
      <c r="G227" s="19" t="s">
        <v>65</v>
      </c>
      <c r="H227" s="47" t="s">
        <v>200</v>
      </c>
      <c r="I227" s="34">
        <f t="shared" ref="I227:T227" si="36">I218-I225</f>
        <v>0</v>
      </c>
      <c r="J227" s="34">
        <f t="shared" si="36"/>
        <v>0</v>
      </c>
      <c r="K227" s="34"/>
      <c r="L227" s="34">
        <f t="shared" si="36"/>
        <v>0</v>
      </c>
      <c r="M227" s="34">
        <f t="shared" si="36"/>
        <v>0</v>
      </c>
      <c r="N227" s="34">
        <f t="shared" si="36"/>
        <v>0</v>
      </c>
      <c r="O227" s="34">
        <f t="shared" si="36"/>
        <v>0</v>
      </c>
      <c r="P227" s="34">
        <f t="shared" si="36"/>
        <v>0</v>
      </c>
      <c r="Q227" s="34">
        <f t="shared" si="36"/>
        <v>0</v>
      </c>
      <c r="R227" s="34">
        <f t="shared" si="36"/>
        <v>0</v>
      </c>
      <c r="S227" s="34">
        <f t="shared" si="36"/>
        <v>0</v>
      </c>
      <c r="T227" s="34">
        <f t="shared" si="36"/>
        <v>0</v>
      </c>
    </row>
    <row r="228" spans="1:20" x14ac:dyDescent="0.25">
      <c r="A228" s="18" t="s">
        <v>192</v>
      </c>
      <c r="B228" s="18"/>
      <c r="C228" s="18"/>
      <c r="D228" s="18"/>
      <c r="E228" s="18"/>
      <c r="F228" s="18"/>
      <c r="G228" s="19"/>
      <c r="H228" s="43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x14ac:dyDescent="0.25">
      <c r="A229" s="18" t="s">
        <v>192</v>
      </c>
      <c r="B229" s="18"/>
      <c r="C229" s="18"/>
      <c r="D229" s="18"/>
      <c r="E229" s="18"/>
      <c r="F229" s="18"/>
      <c r="G229" s="19" t="s">
        <v>65</v>
      </c>
      <c r="H229" s="45" t="s">
        <v>250</v>
      </c>
      <c r="I229" s="31"/>
      <c r="J229" s="31"/>
      <c r="K229" s="31"/>
    </row>
    <row r="230" spans="1:20" x14ac:dyDescent="0.25">
      <c r="A230" s="18" t="s">
        <v>192</v>
      </c>
      <c r="B230" s="18"/>
      <c r="C230" s="18"/>
      <c r="D230" s="18"/>
      <c r="E230" s="18"/>
      <c r="F230" s="18"/>
      <c r="G230" s="19" t="s">
        <v>65</v>
      </c>
      <c r="H230" s="28" t="s">
        <v>251</v>
      </c>
      <c r="I230" s="32">
        <f t="shared" ref="I230:T230" si="37">I127+I144+I195</f>
        <v>0</v>
      </c>
      <c r="J230" s="32">
        <f t="shared" si="37"/>
        <v>0</v>
      </c>
      <c r="K230" s="32">
        <f t="shared" ref="K230:K234" si="38">J230-I230</f>
        <v>0</v>
      </c>
      <c r="L230" s="32">
        <f t="shared" si="37"/>
        <v>0</v>
      </c>
      <c r="M230" s="32">
        <f t="shared" si="37"/>
        <v>0</v>
      </c>
      <c r="N230" s="32">
        <f t="shared" si="37"/>
        <v>0</v>
      </c>
      <c r="O230" s="32">
        <f t="shared" si="37"/>
        <v>0</v>
      </c>
      <c r="P230" s="32">
        <f t="shared" si="37"/>
        <v>0</v>
      </c>
      <c r="Q230" s="32">
        <f t="shared" si="37"/>
        <v>0</v>
      </c>
      <c r="R230" s="32">
        <f t="shared" si="37"/>
        <v>0</v>
      </c>
      <c r="S230" s="32">
        <f t="shared" si="37"/>
        <v>0</v>
      </c>
      <c r="T230" s="32">
        <f t="shared" si="37"/>
        <v>0</v>
      </c>
    </row>
    <row r="231" spans="1:20" x14ac:dyDescent="0.25">
      <c r="A231" s="18" t="s">
        <v>192</v>
      </c>
      <c r="B231" s="18"/>
      <c r="C231" s="18"/>
      <c r="D231" s="18"/>
      <c r="E231" s="18"/>
      <c r="F231" s="18"/>
      <c r="G231" s="19" t="s">
        <v>65</v>
      </c>
      <c r="H231" s="28" t="s">
        <v>252</v>
      </c>
      <c r="I231" s="32">
        <f t="shared" ref="I231:T231" si="39">I128+I145+I196</f>
        <v>0</v>
      </c>
      <c r="J231" s="32">
        <f t="shared" si="39"/>
        <v>0</v>
      </c>
      <c r="K231" s="32">
        <f t="shared" si="38"/>
        <v>0</v>
      </c>
      <c r="L231" s="32">
        <f t="shared" si="39"/>
        <v>0</v>
      </c>
      <c r="M231" s="32">
        <f t="shared" si="39"/>
        <v>0</v>
      </c>
      <c r="N231" s="32">
        <f t="shared" si="39"/>
        <v>0</v>
      </c>
      <c r="O231" s="32">
        <f t="shared" si="39"/>
        <v>0</v>
      </c>
      <c r="P231" s="32">
        <f t="shared" si="39"/>
        <v>0</v>
      </c>
      <c r="Q231" s="32">
        <f t="shared" si="39"/>
        <v>0</v>
      </c>
      <c r="R231" s="32">
        <f t="shared" si="39"/>
        <v>0</v>
      </c>
      <c r="S231" s="32">
        <f t="shared" si="39"/>
        <v>0</v>
      </c>
      <c r="T231" s="32">
        <f t="shared" si="39"/>
        <v>0</v>
      </c>
    </row>
    <row r="232" spans="1:20" x14ac:dyDescent="0.25">
      <c r="A232" s="18" t="s">
        <v>192</v>
      </c>
      <c r="B232" s="18"/>
      <c r="C232" s="18"/>
      <c r="D232" s="18"/>
      <c r="E232" s="18"/>
      <c r="F232" s="18"/>
      <c r="G232" s="19" t="s">
        <v>65</v>
      </c>
      <c r="H232" s="48" t="s">
        <v>210</v>
      </c>
      <c r="I232" s="32">
        <f>I240+I241+I242-I230-I231-I233-I234-I252+I197</f>
        <v>0</v>
      </c>
      <c r="J232" s="32">
        <f t="shared" ref="J232:T232" si="40">J240+J241+J242-J230-J231-J233-J234-J252+J197</f>
        <v>0</v>
      </c>
      <c r="K232" s="32">
        <f t="shared" si="38"/>
        <v>0</v>
      </c>
      <c r="L232" s="32">
        <f t="shared" si="40"/>
        <v>0</v>
      </c>
      <c r="M232" s="32">
        <f t="shared" si="40"/>
        <v>0</v>
      </c>
      <c r="N232" s="32">
        <f t="shared" si="40"/>
        <v>0</v>
      </c>
      <c r="O232" s="32">
        <f t="shared" si="40"/>
        <v>0</v>
      </c>
      <c r="P232" s="32">
        <f t="shared" si="40"/>
        <v>0</v>
      </c>
      <c r="Q232" s="32">
        <f t="shared" si="40"/>
        <v>0</v>
      </c>
      <c r="R232" s="32">
        <f t="shared" si="40"/>
        <v>0</v>
      </c>
      <c r="S232" s="32">
        <f t="shared" si="40"/>
        <v>0</v>
      </c>
      <c r="T232" s="32">
        <f t="shared" si="40"/>
        <v>0</v>
      </c>
    </row>
    <row r="233" spans="1:20" x14ac:dyDescent="0.25">
      <c r="A233" s="18" t="s">
        <v>192</v>
      </c>
      <c r="B233" s="18"/>
      <c r="C233" s="18"/>
      <c r="D233" s="18"/>
      <c r="E233" s="18"/>
      <c r="F233" s="18"/>
      <c r="G233" s="19" t="s">
        <v>65</v>
      </c>
      <c r="H233" s="28" t="s">
        <v>253</v>
      </c>
      <c r="I233" s="32">
        <f t="shared" ref="I233:T233" si="41">I130+I147+I198</f>
        <v>0</v>
      </c>
      <c r="J233" s="32">
        <f t="shared" si="41"/>
        <v>0</v>
      </c>
      <c r="K233" s="32">
        <f t="shared" si="38"/>
        <v>0</v>
      </c>
      <c r="L233" s="32">
        <f t="shared" si="41"/>
        <v>0</v>
      </c>
      <c r="M233" s="32">
        <f t="shared" si="41"/>
        <v>0</v>
      </c>
      <c r="N233" s="32">
        <f t="shared" si="41"/>
        <v>0</v>
      </c>
      <c r="O233" s="32">
        <f t="shared" si="41"/>
        <v>0</v>
      </c>
      <c r="P233" s="32">
        <f t="shared" si="41"/>
        <v>0</v>
      </c>
      <c r="Q233" s="32">
        <f t="shared" si="41"/>
        <v>0</v>
      </c>
      <c r="R233" s="32">
        <f t="shared" si="41"/>
        <v>0</v>
      </c>
      <c r="S233" s="32">
        <f t="shared" si="41"/>
        <v>0</v>
      </c>
      <c r="T233" s="32">
        <f t="shared" si="41"/>
        <v>0</v>
      </c>
    </row>
    <row r="234" spans="1:20" x14ac:dyDescent="0.25">
      <c r="A234" s="18" t="s">
        <v>192</v>
      </c>
      <c r="B234" s="18"/>
      <c r="C234" s="18"/>
      <c r="D234" s="18"/>
      <c r="E234" s="18"/>
      <c r="F234" s="18"/>
      <c r="G234" s="19" t="s">
        <v>65</v>
      </c>
      <c r="H234" s="28" t="s">
        <v>254</v>
      </c>
      <c r="I234" s="32">
        <f t="shared" ref="I234:T234" si="42">I131+I148+I199</f>
        <v>0</v>
      </c>
      <c r="J234" s="32">
        <f t="shared" si="42"/>
        <v>0</v>
      </c>
      <c r="K234" s="32">
        <f t="shared" si="38"/>
        <v>0</v>
      </c>
      <c r="L234" s="32">
        <f t="shared" si="42"/>
        <v>0</v>
      </c>
      <c r="M234" s="32">
        <f t="shared" si="42"/>
        <v>0</v>
      </c>
      <c r="N234" s="32">
        <f t="shared" si="42"/>
        <v>0</v>
      </c>
      <c r="O234" s="32">
        <f t="shared" si="42"/>
        <v>0</v>
      </c>
      <c r="P234" s="32">
        <f t="shared" si="42"/>
        <v>0</v>
      </c>
      <c r="Q234" s="32">
        <f t="shared" si="42"/>
        <v>0</v>
      </c>
      <c r="R234" s="32">
        <f t="shared" si="42"/>
        <v>0</v>
      </c>
      <c r="S234" s="32">
        <f t="shared" si="42"/>
        <v>0</v>
      </c>
      <c r="T234" s="32">
        <f t="shared" si="42"/>
        <v>0</v>
      </c>
    </row>
    <row r="235" spans="1:20" x14ac:dyDescent="0.25">
      <c r="A235" s="18" t="s">
        <v>192</v>
      </c>
      <c r="B235" s="18"/>
      <c r="C235" s="18"/>
      <c r="D235" s="18"/>
      <c r="E235" s="18"/>
      <c r="F235" s="18"/>
      <c r="G235" s="19" t="s">
        <v>65</v>
      </c>
      <c r="H235" s="28"/>
      <c r="I235" s="32"/>
      <c r="J235" s="32"/>
      <c r="K235" s="32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 thickBot="1" x14ac:dyDescent="0.3">
      <c r="A236" s="18" t="s">
        <v>192</v>
      </c>
      <c r="B236" s="18"/>
      <c r="C236" s="18"/>
      <c r="D236" s="18"/>
      <c r="E236" s="18"/>
      <c r="F236" s="18"/>
      <c r="G236" s="19"/>
      <c r="H236" s="47" t="s">
        <v>213</v>
      </c>
      <c r="I236" s="34">
        <f t="shared" ref="I236:T236" si="43">SUBTOTAL(9,I229:I235)</f>
        <v>0</v>
      </c>
      <c r="J236" s="34">
        <f t="shared" si="43"/>
        <v>0</v>
      </c>
      <c r="K236" s="34">
        <f>J236-I236</f>
        <v>0</v>
      </c>
      <c r="L236" s="34">
        <f t="shared" si="43"/>
        <v>0</v>
      </c>
      <c r="M236" s="34">
        <f t="shared" si="43"/>
        <v>0</v>
      </c>
      <c r="N236" s="34">
        <f t="shared" si="43"/>
        <v>0</v>
      </c>
      <c r="O236" s="34">
        <f t="shared" si="43"/>
        <v>0</v>
      </c>
      <c r="P236" s="34">
        <f t="shared" si="43"/>
        <v>0</v>
      </c>
      <c r="Q236" s="34">
        <f t="shared" si="43"/>
        <v>0</v>
      </c>
      <c r="R236" s="34">
        <f t="shared" si="43"/>
        <v>0</v>
      </c>
      <c r="S236" s="34">
        <f t="shared" si="43"/>
        <v>0</v>
      </c>
      <c r="T236" s="34">
        <f t="shared" si="43"/>
        <v>0</v>
      </c>
    </row>
    <row r="237" spans="1:20" x14ac:dyDescent="0.25">
      <c r="A237" s="18" t="s">
        <v>192</v>
      </c>
      <c r="B237" s="18"/>
      <c r="C237" s="18"/>
      <c r="D237" s="18"/>
      <c r="E237" s="18"/>
      <c r="F237" s="18"/>
      <c r="G237" s="19"/>
    </row>
    <row r="238" spans="1:20" x14ac:dyDescent="0.25">
      <c r="A238" s="18" t="s">
        <v>192</v>
      </c>
      <c r="B238" s="18"/>
      <c r="C238" s="18"/>
      <c r="D238" s="18"/>
      <c r="E238" s="18"/>
      <c r="F238" s="18"/>
      <c r="G238" s="19" t="s">
        <v>65</v>
      </c>
      <c r="H238" s="45" t="s">
        <v>214</v>
      </c>
      <c r="I238" s="31"/>
      <c r="J238" s="31"/>
      <c r="K238" s="31"/>
    </row>
    <row r="239" spans="1:20" x14ac:dyDescent="0.25">
      <c r="A239" s="18" t="s">
        <v>192</v>
      </c>
      <c r="B239" s="18"/>
      <c r="C239" s="18"/>
      <c r="D239" s="18"/>
      <c r="E239" s="18"/>
      <c r="F239" s="18"/>
      <c r="G239" s="19"/>
      <c r="H239" s="28" t="s">
        <v>220</v>
      </c>
      <c r="I239" s="31"/>
      <c r="J239" s="31"/>
      <c r="K239" s="31"/>
    </row>
    <row r="240" spans="1:20" x14ac:dyDescent="0.25">
      <c r="A240" s="18" t="s">
        <v>192</v>
      </c>
      <c r="B240" s="18"/>
      <c r="C240" s="18"/>
      <c r="D240" s="18"/>
      <c r="E240" s="18"/>
      <c r="F240" s="18"/>
      <c r="G240" s="19" t="s">
        <v>65</v>
      </c>
      <c r="H240" s="48" t="str">
        <f>"-  to meet additional demand"</f>
        <v>-  to meet additional demand</v>
      </c>
      <c r="I240" s="32">
        <f t="shared" ref="I240:T240" si="44">I154</f>
        <v>0</v>
      </c>
      <c r="J240" s="32">
        <f t="shared" si="44"/>
        <v>0</v>
      </c>
      <c r="K240" s="32">
        <f t="shared" ref="K240:K244" si="45">J240-I240</f>
        <v>0</v>
      </c>
      <c r="L240" s="32">
        <f t="shared" si="44"/>
        <v>0</v>
      </c>
      <c r="M240" s="32">
        <f t="shared" si="44"/>
        <v>0</v>
      </c>
      <c r="N240" s="32">
        <f t="shared" si="44"/>
        <v>0</v>
      </c>
      <c r="O240" s="32">
        <f t="shared" si="44"/>
        <v>0</v>
      </c>
      <c r="P240" s="32">
        <f t="shared" si="44"/>
        <v>0</v>
      </c>
      <c r="Q240" s="32">
        <f t="shared" si="44"/>
        <v>0</v>
      </c>
      <c r="R240" s="32">
        <f t="shared" si="44"/>
        <v>0</v>
      </c>
      <c r="S240" s="32">
        <f t="shared" si="44"/>
        <v>0</v>
      </c>
      <c r="T240" s="32">
        <f t="shared" si="44"/>
        <v>0</v>
      </c>
    </row>
    <row r="241" spans="1:20" x14ac:dyDescent="0.25">
      <c r="A241" s="18" t="s">
        <v>192</v>
      </c>
      <c r="B241" s="18"/>
      <c r="C241" s="18"/>
      <c r="D241" s="18"/>
      <c r="E241" s="18"/>
      <c r="F241" s="18"/>
      <c r="G241" s="19" t="s">
        <v>65</v>
      </c>
      <c r="H241" s="48" t="str">
        <f>"-  to improve level of service"</f>
        <v>-  to improve level of service</v>
      </c>
      <c r="I241" s="32">
        <f t="shared" ref="I241:T241" si="46">I155</f>
        <v>0</v>
      </c>
      <c r="J241" s="32">
        <f t="shared" si="46"/>
        <v>0</v>
      </c>
      <c r="K241" s="32">
        <f t="shared" si="45"/>
        <v>0</v>
      </c>
      <c r="L241" s="32">
        <f t="shared" si="46"/>
        <v>0</v>
      </c>
      <c r="M241" s="32">
        <f t="shared" si="46"/>
        <v>0</v>
      </c>
      <c r="N241" s="32">
        <f t="shared" si="46"/>
        <v>0</v>
      </c>
      <c r="O241" s="32">
        <f t="shared" si="46"/>
        <v>0</v>
      </c>
      <c r="P241" s="32">
        <f t="shared" si="46"/>
        <v>0</v>
      </c>
      <c r="Q241" s="32">
        <f t="shared" si="46"/>
        <v>0</v>
      </c>
      <c r="R241" s="32">
        <f t="shared" si="46"/>
        <v>0</v>
      </c>
      <c r="S241" s="32">
        <f t="shared" si="46"/>
        <v>0</v>
      </c>
      <c r="T241" s="32">
        <f t="shared" si="46"/>
        <v>0</v>
      </c>
    </row>
    <row r="242" spans="1:20" x14ac:dyDescent="0.25">
      <c r="A242" s="18" t="s">
        <v>192</v>
      </c>
      <c r="B242" s="18"/>
      <c r="C242" s="18"/>
      <c r="D242" s="18"/>
      <c r="E242" s="18"/>
      <c r="F242" s="18"/>
      <c r="G242" s="19" t="s">
        <v>65</v>
      </c>
      <c r="H242" s="48" t="str">
        <f>"-  to replace existing assets"</f>
        <v>-  to replace existing assets</v>
      </c>
      <c r="I242" s="32">
        <f t="shared" ref="I242:T242" si="47">I156</f>
        <v>0</v>
      </c>
      <c r="J242" s="32">
        <f t="shared" si="47"/>
        <v>0</v>
      </c>
      <c r="K242" s="32">
        <f t="shared" si="45"/>
        <v>0</v>
      </c>
      <c r="L242" s="32">
        <f t="shared" si="47"/>
        <v>0</v>
      </c>
      <c r="M242" s="32">
        <f t="shared" si="47"/>
        <v>0</v>
      </c>
      <c r="N242" s="32">
        <f t="shared" si="47"/>
        <v>0</v>
      </c>
      <c r="O242" s="32">
        <f t="shared" si="47"/>
        <v>0</v>
      </c>
      <c r="P242" s="32">
        <f t="shared" si="47"/>
        <v>0</v>
      </c>
      <c r="Q242" s="32">
        <f t="shared" si="47"/>
        <v>0</v>
      </c>
      <c r="R242" s="32">
        <f t="shared" si="47"/>
        <v>0</v>
      </c>
      <c r="S242" s="32">
        <f t="shared" si="47"/>
        <v>0</v>
      </c>
      <c r="T242" s="32">
        <f t="shared" si="47"/>
        <v>0</v>
      </c>
    </row>
    <row r="243" spans="1:20" x14ac:dyDescent="0.25">
      <c r="A243" s="18" t="s">
        <v>192</v>
      </c>
      <c r="B243" s="18"/>
      <c r="C243" s="18"/>
      <c r="D243" s="18"/>
      <c r="E243" s="18"/>
      <c r="F243" s="18"/>
      <c r="G243" s="19" t="s">
        <v>65</v>
      </c>
      <c r="H243" s="48" t="s">
        <v>215</v>
      </c>
      <c r="I243" s="32">
        <f>I227+I236-I240-I241-I242-I244</f>
        <v>0</v>
      </c>
      <c r="J243" s="32">
        <f t="shared" ref="J243:T243" si="48">J227+J236-J240-J241-J242-J244</f>
        <v>0</v>
      </c>
      <c r="K243" s="32">
        <f t="shared" si="45"/>
        <v>0</v>
      </c>
      <c r="L243" s="32">
        <f t="shared" si="48"/>
        <v>0</v>
      </c>
      <c r="M243" s="32">
        <f t="shared" si="48"/>
        <v>0</v>
      </c>
      <c r="N243" s="32">
        <f t="shared" si="48"/>
        <v>0</v>
      </c>
      <c r="O243" s="32">
        <f t="shared" si="48"/>
        <v>0</v>
      </c>
      <c r="P243" s="32">
        <f t="shared" si="48"/>
        <v>0</v>
      </c>
      <c r="Q243" s="32">
        <f t="shared" si="48"/>
        <v>0</v>
      </c>
      <c r="R243" s="32">
        <f t="shared" si="48"/>
        <v>0</v>
      </c>
      <c r="S243" s="32">
        <f t="shared" si="48"/>
        <v>0</v>
      </c>
      <c r="T243" s="32">
        <f t="shared" si="48"/>
        <v>0</v>
      </c>
    </row>
    <row r="244" spans="1:20" x14ac:dyDescent="0.25">
      <c r="A244" s="18" t="s">
        <v>192</v>
      </c>
      <c r="B244" s="18"/>
      <c r="C244" s="18"/>
      <c r="D244" s="18"/>
      <c r="E244" s="18"/>
      <c r="F244" s="18"/>
      <c r="G244" s="19" t="s">
        <v>65</v>
      </c>
      <c r="H244" s="48" t="s">
        <v>216</v>
      </c>
      <c r="I244" s="32">
        <f t="shared" ref="I244:T244" si="49">I200</f>
        <v>0</v>
      </c>
      <c r="J244" s="32">
        <f t="shared" si="49"/>
        <v>0</v>
      </c>
      <c r="K244" s="32">
        <f t="shared" si="45"/>
        <v>0</v>
      </c>
      <c r="L244" s="32">
        <f t="shared" si="49"/>
        <v>0</v>
      </c>
      <c r="M244" s="32">
        <f t="shared" si="49"/>
        <v>0</v>
      </c>
      <c r="N244" s="32">
        <f t="shared" si="49"/>
        <v>0</v>
      </c>
      <c r="O244" s="32">
        <f t="shared" si="49"/>
        <v>0</v>
      </c>
      <c r="P244" s="32">
        <f t="shared" si="49"/>
        <v>0</v>
      </c>
      <c r="Q244" s="32">
        <f t="shared" si="49"/>
        <v>0</v>
      </c>
      <c r="R244" s="32">
        <f t="shared" si="49"/>
        <v>0</v>
      </c>
      <c r="S244" s="32">
        <f t="shared" si="49"/>
        <v>0</v>
      </c>
      <c r="T244" s="32">
        <f t="shared" si="49"/>
        <v>0</v>
      </c>
    </row>
    <row r="245" spans="1:20" x14ac:dyDescent="0.25">
      <c r="A245" s="18" t="s">
        <v>192</v>
      </c>
      <c r="B245" s="18"/>
      <c r="C245" s="18"/>
      <c r="D245" s="18"/>
      <c r="E245" s="18"/>
      <c r="F245" s="18"/>
      <c r="G245" s="19" t="s">
        <v>65</v>
      </c>
      <c r="H245" s="28"/>
      <c r="I245" s="32"/>
      <c r="J245" s="32"/>
      <c r="K245" s="32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 thickBot="1" x14ac:dyDescent="0.3">
      <c r="A246" s="18" t="s">
        <v>192</v>
      </c>
      <c r="B246" s="18"/>
      <c r="C246" s="18"/>
      <c r="D246" s="18"/>
      <c r="E246" s="18"/>
      <c r="F246" s="18"/>
      <c r="G246" s="19"/>
      <c r="H246" s="47" t="s">
        <v>217</v>
      </c>
      <c r="I246" s="34">
        <f t="shared" ref="I246" si="50">SUBTOTAL(9,I238:I245)</f>
        <v>0</v>
      </c>
      <c r="J246" s="34">
        <f t="shared" ref="J246" si="51">SUBTOTAL(9,J238:J245)</f>
        <v>0</v>
      </c>
      <c r="K246" s="34">
        <f>J246-I246</f>
        <v>0</v>
      </c>
      <c r="L246" s="34">
        <f t="shared" ref="L246" si="52">SUBTOTAL(9,L238:L245)</f>
        <v>0</v>
      </c>
      <c r="M246" s="34">
        <f t="shared" ref="M246" si="53">SUBTOTAL(9,M238:M245)</f>
        <v>0</v>
      </c>
      <c r="N246" s="34">
        <f t="shared" ref="N246" si="54">SUBTOTAL(9,N238:N245)</f>
        <v>0</v>
      </c>
      <c r="O246" s="34">
        <f t="shared" ref="O246" si="55">SUBTOTAL(9,O238:O245)</f>
        <v>0</v>
      </c>
      <c r="P246" s="34">
        <f t="shared" ref="P246" si="56">SUBTOTAL(9,P238:P245)</f>
        <v>0</v>
      </c>
      <c r="Q246" s="34">
        <f t="shared" ref="Q246" si="57">SUBTOTAL(9,Q238:Q245)</f>
        <v>0</v>
      </c>
      <c r="R246" s="34">
        <f t="shared" ref="R246" si="58">SUBTOTAL(9,R238:R245)</f>
        <v>0</v>
      </c>
      <c r="S246" s="34">
        <f t="shared" ref="S246" si="59">SUBTOTAL(9,S238:S245)</f>
        <v>0</v>
      </c>
      <c r="T246" s="34">
        <f t="shared" ref="T246" si="60">SUBTOTAL(9,T238:T245)</f>
        <v>0</v>
      </c>
    </row>
    <row r="247" spans="1:20" ht="6" customHeight="1" x14ac:dyDescent="0.25">
      <c r="A247" s="18" t="s">
        <v>192</v>
      </c>
      <c r="B247" s="18"/>
      <c r="C247" s="18"/>
      <c r="D247" s="18"/>
      <c r="E247" s="18"/>
      <c r="F247" s="18"/>
      <c r="G247" s="19"/>
    </row>
    <row r="248" spans="1:20" ht="15.75" thickBot="1" x14ac:dyDescent="0.3">
      <c r="A248" s="18" t="s">
        <v>192</v>
      </c>
      <c r="B248" s="18"/>
      <c r="C248" s="18"/>
      <c r="D248" s="18"/>
      <c r="E248" s="18"/>
      <c r="F248" s="18"/>
      <c r="G248" s="19"/>
      <c r="H248" s="47" t="s">
        <v>255</v>
      </c>
      <c r="I248" s="34">
        <f>I236-I246</f>
        <v>0</v>
      </c>
      <c r="J248" s="34">
        <f t="shared" ref="J248:T248" si="61">J236-J246</f>
        <v>0</v>
      </c>
      <c r="K248" s="34">
        <f>J248-I248</f>
        <v>0</v>
      </c>
      <c r="L248" s="34">
        <f t="shared" si="61"/>
        <v>0</v>
      </c>
      <c r="M248" s="34">
        <f t="shared" si="61"/>
        <v>0</v>
      </c>
      <c r="N248" s="34">
        <f t="shared" si="61"/>
        <v>0</v>
      </c>
      <c r="O248" s="34">
        <f t="shared" si="61"/>
        <v>0</v>
      </c>
      <c r="P248" s="34">
        <f t="shared" si="61"/>
        <v>0</v>
      </c>
      <c r="Q248" s="34">
        <f t="shared" si="61"/>
        <v>0</v>
      </c>
      <c r="R248" s="34">
        <f t="shared" si="61"/>
        <v>0</v>
      </c>
      <c r="S248" s="34">
        <f t="shared" si="61"/>
        <v>0</v>
      </c>
      <c r="T248" s="34">
        <f t="shared" si="61"/>
        <v>0</v>
      </c>
    </row>
    <row r="249" spans="1:20" ht="6" customHeight="1" x14ac:dyDescent="0.25">
      <c r="A249" s="18" t="s">
        <v>192</v>
      </c>
      <c r="B249" s="18"/>
      <c r="C249" s="18"/>
      <c r="D249" s="18"/>
      <c r="E249" s="18"/>
      <c r="F249" s="18"/>
      <c r="G249" s="19"/>
    </row>
    <row r="250" spans="1:20" ht="15.75" thickBot="1" x14ac:dyDescent="0.3">
      <c r="A250" s="18" t="s">
        <v>192</v>
      </c>
      <c r="B250" s="18"/>
      <c r="C250" s="18"/>
      <c r="D250" s="18"/>
      <c r="E250" s="18"/>
      <c r="F250" s="18"/>
      <c r="G250" s="19"/>
      <c r="H250" s="47" t="s">
        <v>256</v>
      </c>
      <c r="I250" s="34">
        <f>I227+I248</f>
        <v>0</v>
      </c>
      <c r="J250" s="34">
        <f t="shared" ref="J250:T250" si="62">J227+J248</f>
        <v>0</v>
      </c>
      <c r="K250" s="34">
        <f>J250-I250</f>
        <v>0</v>
      </c>
      <c r="L250" s="34">
        <f t="shared" si="62"/>
        <v>0</v>
      </c>
      <c r="M250" s="34">
        <f t="shared" si="62"/>
        <v>0</v>
      </c>
      <c r="N250" s="34">
        <f t="shared" si="62"/>
        <v>0</v>
      </c>
      <c r="O250" s="34">
        <f t="shared" si="62"/>
        <v>0</v>
      </c>
      <c r="P250" s="34">
        <f t="shared" si="62"/>
        <v>0</v>
      </c>
      <c r="Q250" s="34">
        <f t="shared" si="62"/>
        <v>0</v>
      </c>
      <c r="R250" s="34">
        <f t="shared" si="62"/>
        <v>0</v>
      </c>
      <c r="S250" s="34">
        <f t="shared" si="62"/>
        <v>0</v>
      </c>
      <c r="T250" s="34">
        <f t="shared" si="62"/>
        <v>0</v>
      </c>
    </row>
    <row r="251" spans="1:20" x14ac:dyDescent="0.25">
      <c r="A251" s="18" t="s">
        <v>192</v>
      </c>
      <c r="B251" s="18"/>
      <c r="C251" s="18"/>
      <c r="D251" s="18"/>
      <c r="E251" s="18"/>
      <c r="F251" s="18"/>
      <c r="G251" s="19"/>
    </row>
    <row r="252" spans="1:20" ht="42" customHeight="1" x14ac:dyDescent="0.25">
      <c r="A252" s="18" t="s">
        <v>192</v>
      </c>
      <c r="B252" s="18"/>
      <c r="C252" s="18"/>
      <c r="D252" s="18"/>
      <c r="E252" s="18"/>
      <c r="F252" s="18"/>
      <c r="G252" s="19"/>
      <c r="H252" s="49" t="s">
        <v>257</v>
      </c>
      <c r="I252" s="33">
        <f>I121</f>
        <v>0</v>
      </c>
      <c r="J252" s="33">
        <f t="shared" ref="J252:T252" si="63">J121</f>
        <v>0</v>
      </c>
      <c r="K252" s="32">
        <f>J252-I252</f>
        <v>0</v>
      </c>
      <c r="L252" s="33">
        <f t="shared" si="63"/>
        <v>0</v>
      </c>
      <c r="M252" s="33">
        <f t="shared" si="63"/>
        <v>0</v>
      </c>
      <c r="N252" s="33">
        <f t="shared" si="63"/>
        <v>0</v>
      </c>
      <c r="O252" s="33">
        <f t="shared" si="63"/>
        <v>0</v>
      </c>
      <c r="P252" s="33">
        <f t="shared" si="63"/>
        <v>0</v>
      </c>
      <c r="Q252" s="33">
        <f t="shared" si="63"/>
        <v>0</v>
      </c>
      <c r="R252" s="33">
        <f t="shared" si="63"/>
        <v>0</v>
      </c>
      <c r="S252" s="33">
        <f t="shared" si="63"/>
        <v>0</v>
      </c>
      <c r="T252" s="33">
        <f t="shared" si="63"/>
        <v>0</v>
      </c>
    </row>
    <row r="253" spans="1:20" x14ac:dyDescent="0.25">
      <c r="A253" s="18" t="s">
        <v>192</v>
      </c>
      <c r="B253" s="18"/>
      <c r="C253" s="18"/>
      <c r="D253" s="18"/>
      <c r="E253" s="18"/>
      <c r="F253" s="18"/>
      <c r="G253" s="19"/>
    </row>
    <row r="254" spans="1:20" x14ac:dyDescent="0.25">
      <c r="A254" s="18" t="s">
        <v>192</v>
      </c>
      <c r="B254" s="18"/>
      <c r="C254" s="18"/>
      <c r="D254" s="18"/>
      <c r="E254" s="18"/>
      <c r="F254" s="18"/>
      <c r="G254" s="19"/>
    </row>
    <row r="255" spans="1:20" x14ac:dyDescent="0.25">
      <c r="A255" s="18" t="s">
        <v>192</v>
      </c>
      <c r="B255" s="18"/>
      <c r="C255" s="18"/>
      <c r="D255" s="18"/>
      <c r="E255" s="18"/>
      <c r="F255" s="18"/>
      <c r="G255" s="19" t="s">
        <v>65</v>
      </c>
      <c r="H255" s="46" t="s">
        <v>258</v>
      </c>
      <c r="I255" s="32">
        <f>I108</f>
        <v>0</v>
      </c>
      <c r="J255" s="32">
        <f t="shared" ref="J255:T255" si="64">J108</f>
        <v>0</v>
      </c>
      <c r="K255" s="32">
        <f t="shared" ref="K255:K256" si="65">J255-I255</f>
        <v>0</v>
      </c>
      <c r="L255" s="32">
        <f t="shared" si="64"/>
        <v>0</v>
      </c>
      <c r="M255" s="32">
        <f t="shared" si="64"/>
        <v>0</v>
      </c>
      <c r="N255" s="32">
        <f t="shared" si="64"/>
        <v>0</v>
      </c>
      <c r="O255" s="32">
        <f t="shared" si="64"/>
        <v>0</v>
      </c>
      <c r="P255" s="32">
        <f t="shared" si="64"/>
        <v>0</v>
      </c>
      <c r="Q255" s="32">
        <f t="shared" si="64"/>
        <v>0</v>
      </c>
      <c r="R255" s="32">
        <f t="shared" si="64"/>
        <v>0</v>
      </c>
      <c r="S255" s="32">
        <f t="shared" si="64"/>
        <v>0</v>
      </c>
      <c r="T255" s="32">
        <f t="shared" si="64"/>
        <v>0</v>
      </c>
    </row>
    <row r="256" spans="1:20" x14ac:dyDescent="0.25">
      <c r="A256" s="18" t="s">
        <v>192</v>
      </c>
      <c r="B256" s="18"/>
      <c r="C256" s="18"/>
      <c r="D256" s="18"/>
      <c r="E256" s="18"/>
      <c r="F256" s="18"/>
      <c r="G256" s="19"/>
      <c r="H256" s="46" t="s">
        <v>259</v>
      </c>
      <c r="I256" s="33">
        <f>I119</f>
        <v>0</v>
      </c>
      <c r="J256" s="33">
        <f t="shared" ref="J256:T256" si="66">J119</f>
        <v>0</v>
      </c>
      <c r="K256" s="32">
        <f t="shared" si="65"/>
        <v>0</v>
      </c>
      <c r="L256" s="33">
        <f t="shared" si="66"/>
        <v>0</v>
      </c>
      <c r="M256" s="33">
        <f t="shared" si="66"/>
        <v>0</v>
      </c>
      <c r="N256" s="33">
        <f t="shared" si="66"/>
        <v>0</v>
      </c>
      <c r="O256" s="33">
        <f t="shared" si="66"/>
        <v>0</v>
      </c>
      <c r="P256" s="33">
        <f t="shared" si="66"/>
        <v>0</v>
      </c>
      <c r="Q256" s="33">
        <f t="shared" si="66"/>
        <v>0</v>
      </c>
      <c r="R256" s="33">
        <f t="shared" si="66"/>
        <v>0</v>
      </c>
      <c r="S256" s="33">
        <f t="shared" si="66"/>
        <v>0</v>
      </c>
      <c r="T256" s="33">
        <f t="shared" si="66"/>
        <v>0</v>
      </c>
    </row>
    <row r="257" spans="1:20" x14ac:dyDescent="0.25">
      <c r="A257" s="18" t="s">
        <v>192</v>
      </c>
      <c r="B257" s="18"/>
      <c r="C257" s="18"/>
      <c r="D257" s="18"/>
      <c r="E257" s="18"/>
      <c r="F257" s="18"/>
      <c r="G257" s="19"/>
    </row>
    <row r="258" spans="1:20" ht="15.75" thickBot="1" x14ac:dyDescent="0.3">
      <c r="A258" s="18" t="s">
        <v>192</v>
      </c>
      <c r="B258" s="18"/>
      <c r="C258" s="18"/>
      <c r="D258" s="18"/>
      <c r="E258" s="18"/>
      <c r="F258" s="18"/>
      <c r="G258" s="19"/>
      <c r="H258" t="s">
        <v>260</v>
      </c>
      <c r="I258" s="50">
        <f>I255-I256</f>
        <v>0</v>
      </c>
      <c r="J258" s="50">
        <f t="shared" ref="J258:T258" si="67">J255-J256</f>
        <v>0</v>
      </c>
      <c r="K258" s="34">
        <f>J258-I258</f>
        <v>0</v>
      </c>
      <c r="L258" s="50">
        <f t="shared" si="67"/>
        <v>0</v>
      </c>
      <c r="M258" s="50">
        <f t="shared" si="67"/>
        <v>0</v>
      </c>
      <c r="N258" s="50">
        <f t="shared" si="67"/>
        <v>0</v>
      </c>
      <c r="O258" s="50">
        <f t="shared" si="67"/>
        <v>0</v>
      </c>
      <c r="P258" s="50">
        <f t="shared" si="67"/>
        <v>0</v>
      </c>
      <c r="Q258" s="50">
        <f t="shared" si="67"/>
        <v>0</v>
      </c>
      <c r="R258" s="50">
        <f t="shared" si="67"/>
        <v>0</v>
      </c>
      <c r="S258" s="50">
        <f t="shared" si="67"/>
        <v>0</v>
      </c>
      <c r="T258" s="50">
        <f t="shared" si="67"/>
        <v>0</v>
      </c>
    </row>
    <row r="259" spans="1:20" x14ac:dyDescent="0.25">
      <c r="A259" s="18" t="s">
        <v>192</v>
      </c>
      <c r="B259" s="18"/>
      <c r="C259" s="18"/>
      <c r="D259" s="18"/>
      <c r="E259" s="18"/>
      <c r="F259" s="18"/>
      <c r="G259" s="19"/>
    </row>
    <row r="260" spans="1:20" x14ac:dyDescent="0.25">
      <c r="A260" s="18" t="s">
        <v>192</v>
      </c>
      <c r="B260" s="18"/>
      <c r="C260" s="18"/>
      <c r="D260" s="18"/>
      <c r="E260" s="18"/>
      <c r="F260" s="18"/>
      <c r="G260" s="19"/>
    </row>
    <row r="261" spans="1:20" x14ac:dyDescent="0.25">
      <c r="A261" s="18" t="s">
        <v>192</v>
      </c>
      <c r="B261" s="18"/>
      <c r="C261" s="18"/>
      <c r="D261" s="18"/>
      <c r="E261" s="18"/>
      <c r="F261" s="18"/>
      <c r="G261" s="19"/>
    </row>
    <row r="262" spans="1:20" x14ac:dyDescent="0.25">
      <c r="A262" s="18" t="s">
        <v>192</v>
      </c>
      <c r="B262" s="18"/>
      <c r="C262" s="18"/>
      <c r="D262" s="18"/>
      <c r="E262" s="18"/>
      <c r="F262" s="18"/>
      <c r="G262" s="19"/>
    </row>
    <row r="263" spans="1:20" x14ac:dyDescent="0.25">
      <c r="A263" s="18" t="s">
        <v>192</v>
      </c>
      <c r="B263" s="18"/>
      <c r="C263" s="18"/>
      <c r="D263" s="18"/>
      <c r="E263" s="18"/>
      <c r="F263" s="18"/>
      <c r="G263" s="19"/>
    </row>
    <row r="264" spans="1:20" x14ac:dyDescent="0.25">
      <c r="A264" s="18" t="s">
        <v>192</v>
      </c>
      <c r="B264" s="18"/>
      <c r="C264" s="18"/>
      <c r="D264" s="18"/>
      <c r="E264" s="18"/>
      <c r="F264" s="18"/>
      <c r="G264" s="19"/>
    </row>
    <row r="265" spans="1:20" x14ac:dyDescent="0.25">
      <c r="A265" s="18" t="s">
        <v>192</v>
      </c>
      <c r="B265" s="18"/>
      <c r="C265" s="18"/>
      <c r="D265" s="18"/>
      <c r="E265" s="18"/>
      <c r="F265" s="18"/>
      <c r="G265" s="19"/>
    </row>
    <row r="266" spans="1:20" x14ac:dyDescent="0.25">
      <c r="A266" s="18" t="s">
        <v>192</v>
      </c>
      <c r="B266" s="18"/>
      <c r="C266" s="18"/>
      <c r="D266" s="18"/>
      <c r="E266" s="18"/>
      <c r="F266" s="18"/>
      <c r="G266" s="19"/>
    </row>
    <row r="267" spans="1:20" x14ac:dyDescent="0.25">
      <c r="A267" s="18" t="s">
        <v>192</v>
      </c>
      <c r="B267" s="18"/>
      <c r="C267" s="18"/>
      <c r="D267" s="18"/>
      <c r="E267" s="18"/>
      <c r="F267" s="18"/>
      <c r="G267" s="19"/>
    </row>
    <row r="268" spans="1:20" x14ac:dyDescent="0.25">
      <c r="A268" s="18" t="s">
        <v>192</v>
      </c>
      <c r="B268" s="18"/>
      <c r="C268" s="18"/>
      <c r="D268" s="18"/>
      <c r="E268" s="18"/>
      <c r="F268" s="18"/>
      <c r="G268" s="19"/>
    </row>
    <row r="269" spans="1:20" x14ac:dyDescent="0.25">
      <c r="A269" s="18" t="s">
        <v>192</v>
      </c>
      <c r="B269" s="18"/>
      <c r="C269" s="18"/>
      <c r="D269" s="18"/>
      <c r="E269" s="18"/>
      <c r="F269" s="18"/>
      <c r="G269" s="19"/>
    </row>
    <row r="270" spans="1:20" x14ac:dyDescent="0.25">
      <c r="A270" s="18" t="s">
        <v>192</v>
      </c>
      <c r="B270" s="18"/>
      <c r="C270" s="18"/>
      <c r="D270" s="18"/>
      <c r="E270" s="18"/>
      <c r="F270" s="18"/>
      <c r="G270" s="19"/>
    </row>
    <row r="271" spans="1:20" x14ac:dyDescent="0.25">
      <c r="A271" s="18" t="s">
        <v>192</v>
      </c>
      <c r="B271" s="18"/>
      <c r="C271" s="18"/>
      <c r="D271" s="18"/>
      <c r="E271" s="18"/>
      <c r="F271" s="18"/>
      <c r="G271" s="19"/>
    </row>
    <row r="272" spans="1:20" x14ac:dyDescent="0.25">
      <c r="A272" s="18" t="s">
        <v>192</v>
      </c>
      <c r="B272" s="18"/>
      <c r="C272" s="18"/>
      <c r="D272" s="18"/>
      <c r="E272" s="18"/>
      <c r="F272" s="18"/>
      <c r="G272" s="19"/>
    </row>
    <row r="273" spans="1:7" x14ac:dyDescent="0.25">
      <c r="A273" s="18" t="s">
        <v>192</v>
      </c>
      <c r="B273" s="18"/>
      <c r="C273" s="18"/>
      <c r="D273" s="18"/>
      <c r="E273" s="18"/>
      <c r="F273" s="18"/>
      <c r="G273" s="19"/>
    </row>
    <row r="274" spans="1:7" x14ac:dyDescent="0.25">
      <c r="A274" s="18" t="s">
        <v>192</v>
      </c>
      <c r="B274" s="18"/>
      <c r="C274" s="18"/>
      <c r="D274" s="18"/>
      <c r="E274" s="18"/>
      <c r="F274" s="18"/>
      <c r="G274" s="19"/>
    </row>
    <row r="275" spans="1:7" x14ac:dyDescent="0.25">
      <c r="A275" s="18" t="s">
        <v>192</v>
      </c>
      <c r="B275" s="18"/>
      <c r="C275" s="18"/>
      <c r="D275" s="18"/>
      <c r="E275" s="18"/>
      <c r="F275" s="18"/>
      <c r="G275" s="19"/>
    </row>
    <row r="276" spans="1:7" x14ac:dyDescent="0.25">
      <c r="A276" s="18" t="s">
        <v>192</v>
      </c>
      <c r="B276" s="18"/>
      <c r="C276" s="18"/>
      <c r="D276" s="18"/>
      <c r="E276" s="18"/>
      <c r="F276" s="18"/>
      <c r="G276" s="19"/>
    </row>
    <row r="277" spans="1:7" x14ac:dyDescent="0.25">
      <c r="A277" s="18" t="s">
        <v>192</v>
      </c>
      <c r="B277" s="18"/>
      <c r="C277" s="18"/>
      <c r="D277" s="18"/>
      <c r="E277" s="18"/>
      <c r="F277" s="18"/>
      <c r="G277" s="19"/>
    </row>
    <row r="278" spans="1:7" x14ac:dyDescent="0.25">
      <c r="A278" s="18" t="s">
        <v>192</v>
      </c>
      <c r="B278" s="18"/>
      <c r="C278" s="18"/>
      <c r="D278" s="18"/>
      <c r="E278" s="18"/>
      <c r="F278" s="18"/>
      <c r="G278" s="19"/>
    </row>
    <row r="279" spans="1:7" x14ac:dyDescent="0.25">
      <c r="A279" s="18" t="s">
        <v>192</v>
      </c>
      <c r="B279" s="18"/>
      <c r="C279" s="18"/>
      <c r="D279" s="18"/>
      <c r="E279" s="18"/>
      <c r="F279" s="18"/>
      <c r="G279" s="19"/>
    </row>
    <row r="280" spans="1:7" x14ac:dyDescent="0.25">
      <c r="A280" s="18" t="s">
        <v>192</v>
      </c>
      <c r="B280" s="18"/>
      <c r="C280" s="18"/>
      <c r="D280" s="18"/>
      <c r="E280" s="18"/>
      <c r="F280" s="18"/>
      <c r="G280" s="19"/>
    </row>
    <row r="281" spans="1:7" x14ac:dyDescent="0.25">
      <c r="A281" s="18" t="s">
        <v>192</v>
      </c>
      <c r="B281" s="18"/>
      <c r="C281" s="18"/>
      <c r="D281" s="18"/>
      <c r="E281" s="18"/>
      <c r="F281" s="18"/>
      <c r="G281" s="19"/>
    </row>
    <row r="282" spans="1:7" x14ac:dyDescent="0.25">
      <c r="A282" s="18" t="s">
        <v>192</v>
      </c>
      <c r="B282" s="18"/>
      <c r="C282" s="18"/>
      <c r="D282" s="18"/>
      <c r="E282" s="18"/>
      <c r="F282" s="18"/>
      <c r="G282" s="19"/>
    </row>
    <row r="283" spans="1:7" x14ac:dyDescent="0.25">
      <c r="A283" s="18" t="s">
        <v>192</v>
      </c>
      <c r="B283" s="18"/>
      <c r="C283" s="18"/>
      <c r="D283" s="18"/>
      <c r="E283" s="18"/>
      <c r="F283" s="18"/>
      <c r="G283" s="19"/>
    </row>
    <row r="284" spans="1:7" x14ac:dyDescent="0.25">
      <c r="A284" s="18" t="s">
        <v>192</v>
      </c>
      <c r="B284" s="18"/>
      <c r="C284" s="18"/>
      <c r="D284" s="18"/>
      <c r="E284" s="18"/>
      <c r="F284" s="18"/>
      <c r="G284" s="19"/>
    </row>
    <row r="285" spans="1:7" x14ac:dyDescent="0.25">
      <c r="A285" s="18" t="s">
        <v>192</v>
      </c>
      <c r="B285" s="18"/>
      <c r="C285" s="18"/>
      <c r="D285" s="18"/>
      <c r="E285" s="18"/>
      <c r="F285" s="18"/>
      <c r="G285" s="19"/>
    </row>
    <row r="286" spans="1:7" x14ac:dyDescent="0.25">
      <c r="A286" s="18" t="s">
        <v>192</v>
      </c>
      <c r="B286" s="18"/>
      <c r="C286" s="18"/>
      <c r="D286" s="18"/>
      <c r="E286" s="18"/>
      <c r="F286" s="18"/>
      <c r="G286" s="19"/>
    </row>
    <row r="287" spans="1:7" x14ac:dyDescent="0.25">
      <c r="A287" s="18" t="s">
        <v>192</v>
      </c>
      <c r="B287" s="18"/>
      <c r="C287" s="18"/>
      <c r="D287" s="18"/>
      <c r="E287" s="18"/>
      <c r="F287" s="18"/>
      <c r="G287" s="19"/>
    </row>
    <row r="288" spans="1:7" x14ac:dyDescent="0.25">
      <c r="A288" s="18" t="s">
        <v>192</v>
      </c>
      <c r="B288" s="18"/>
      <c r="C288" s="18"/>
      <c r="D288" s="18"/>
      <c r="E288" s="18"/>
      <c r="F288" s="18"/>
      <c r="G288" s="19"/>
    </row>
    <row r="289" spans="1:7" x14ac:dyDescent="0.25">
      <c r="A289" s="18" t="s">
        <v>192</v>
      </c>
      <c r="B289" s="18"/>
      <c r="C289" s="18"/>
      <c r="D289" s="18"/>
      <c r="E289" s="18"/>
      <c r="F289" s="18"/>
      <c r="G289" s="19"/>
    </row>
    <row r="290" spans="1:7" x14ac:dyDescent="0.25">
      <c r="A290" s="18" t="s">
        <v>192</v>
      </c>
      <c r="B290" s="18"/>
      <c r="C290" s="18"/>
      <c r="D290" s="18"/>
      <c r="E290" s="18"/>
      <c r="F290" s="18"/>
      <c r="G290" s="19"/>
    </row>
    <row r="291" spans="1:7" x14ac:dyDescent="0.25">
      <c r="A291" s="18" t="s">
        <v>192</v>
      </c>
      <c r="B291" s="18"/>
      <c r="C291" s="18"/>
      <c r="D291" s="18"/>
      <c r="E291" s="18"/>
      <c r="F291" s="18"/>
      <c r="G291" s="19"/>
    </row>
    <row r="292" spans="1:7" x14ac:dyDescent="0.25">
      <c r="A292" s="18" t="s">
        <v>192</v>
      </c>
      <c r="B292" s="18"/>
      <c r="C292" s="18"/>
      <c r="D292" s="18"/>
      <c r="E292" s="18"/>
      <c r="F292" s="18"/>
      <c r="G292" s="19"/>
    </row>
    <row r="293" spans="1:7" x14ac:dyDescent="0.25">
      <c r="A293" s="18" t="s">
        <v>192</v>
      </c>
      <c r="B293" s="18"/>
      <c r="C293" s="18"/>
      <c r="D293" s="18"/>
      <c r="E293" s="18"/>
      <c r="F293" s="18"/>
      <c r="G293" s="19"/>
    </row>
    <row r="294" spans="1:7" x14ac:dyDescent="0.25">
      <c r="A294" s="18" t="s">
        <v>192</v>
      </c>
      <c r="B294" s="18"/>
      <c r="C294" s="18"/>
      <c r="D294" s="18"/>
      <c r="E294" s="18"/>
      <c r="F294" s="18"/>
      <c r="G294" s="19"/>
    </row>
    <row r="295" spans="1:7" x14ac:dyDescent="0.25">
      <c r="A295" s="18" t="s">
        <v>192</v>
      </c>
      <c r="B295" s="18"/>
      <c r="C295" s="18"/>
      <c r="D295" s="18"/>
      <c r="E295" s="18"/>
      <c r="F295" s="18"/>
      <c r="G295" s="19"/>
    </row>
    <row r="296" spans="1:7" x14ac:dyDescent="0.25">
      <c r="A296" s="18" t="s">
        <v>192</v>
      </c>
      <c r="B296" s="18"/>
      <c r="C296" s="18"/>
      <c r="D296" s="18"/>
      <c r="E296" s="18"/>
      <c r="F296" s="18"/>
      <c r="G296" s="19"/>
    </row>
    <row r="297" spans="1:7" x14ac:dyDescent="0.25">
      <c r="A297" s="18" t="s">
        <v>192</v>
      </c>
      <c r="B297" s="18"/>
      <c r="C297" s="18"/>
      <c r="D297" s="18"/>
      <c r="E297" s="18"/>
      <c r="F297" s="18"/>
      <c r="G297" s="19"/>
    </row>
    <row r="298" spans="1:7" x14ac:dyDescent="0.25">
      <c r="A298" s="18" t="s">
        <v>192</v>
      </c>
      <c r="B298" s="18"/>
      <c r="C298" s="18"/>
      <c r="D298" s="18"/>
      <c r="E298" s="18"/>
      <c r="F298" s="18"/>
      <c r="G298" s="19"/>
    </row>
    <row r="299" spans="1:7" x14ac:dyDescent="0.25">
      <c r="A299" s="18" t="s">
        <v>192</v>
      </c>
      <c r="B299" s="18"/>
      <c r="C299" s="18"/>
      <c r="D299" s="18"/>
      <c r="E299" s="18"/>
      <c r="F299" s="18"/>
      <c r="G299" s="19"/>
    </row>
    <row r="300" spans="1:7" x14ac:dyDescent="0.25">
      <c r="A300" s="18" t="s">
        <v>192</v>
      </c>
      <c r="B300" s="18"/>
      <c r="C300" s="18"/>
      <c r="D300" s="18"/>
      <c r="E300" s="18"/>
      <c r="F300" s="18"/>
      <c r="G300" s="19"/>
    </row>
    <row r="301" spans="1:7" x14ac:dyDescent="0.25">
      <c r="A301" s="18" t="s">
        <v>192</v>
      </c>
      <c r="B301" s="18"/>
      <c r="C301" s="18"/>
      <c r="D301" s="18"/>
      <c r="E301" s="18"/>
      <c r="F301" s="18"/>
      <c r="G301" s="19"/>
    </row>
    <row r="302" spans="1:7" x14ac:dyDescent="0.25">
      <c r="A302" s="18" t="s">
        <v>192</v>
      </c>
      <c r="B302" s="18"/>
      <c r="C302" s="18"/>
      <c r="D302" s="18"/>
      <c r="E302" s="18"/>
      <c r="F302" s="18"/>
      <c r="G302" s="19"/>
    </row>
    <row r="303" spans="1:7" x14ac:dyDescent="0.25">
      <c r="A303" s="18" t="s">
        <v>192</v>
      </c>
      <c r="B303" s="18"/>
      <c r="C303" s="18"/>
      <c r="D303" s="18"/>
      <c r="E303" s="18"/>
      <c r="F303" s="18"/>
      <c r="G303" s="19"/>
    </row>
    <row r="304" spans="1:7" x14ac:dyDescent="0.25">
      <c r="A304" s="18" t="s">
        <v>192</v>
      </c>
      <c r="B304" s="18"/>
      <c r="C304" s="18"/>
      <c r="D304" s="18"/>
      <c r="E304" s="18"/>
      <c r="F304" s="18"/>
      <c r="G304" s="19"/>
    </row>
    <row r="305" spans="1:7" x14ac:dyDescent="0.25">
      <c r="A305" s="18" t="s">
        <v>192</v>
      </c>
      <c r="B305" s="18"/>
      <c r="C305" s="18"/>
      <c r="D305" s="18"/>
      <c r="E305" s="18"/>
      <c r="F305" s="18"/>
      <c r="G305" s="19"/>
    </row>
    <row r="306" spans="1:7" x14ac:dyDescent="0.25">
      <c r="A306" s="18" t="s">
        <v>192</v>
      </c>
      <c r="B306" s="18"/>
      <c r="C306" s="18"/>
      <c r="D306" s="18"/>
      <c r="E306" s="18"/>
      <c r="F306" s="18"/>
      <c r="G306" s="19"/>
    </row>
    <row r="307" spans="1:7" x14ac:dyDescent="0.25">
      <c r="A307" s="18" t="s">
        <v>192</v>
      </c>
      <c r="B307" s="18"/>
      <c r="C307" s="18"/>
      <c r="D307" s="18"/>
      <c r="E307" s="18"/>
      <c r="F307" s="18"/>
      <c r="G307" s="19"/>
    </row>
    <row r="308" spans="1:7" x14ac:dyDescent="0.25">
      <c r="A308" s="18" t="s">
        <v>192</v>
      </c>
      <c r="B308" s="18"/>
      <c r="C308" s="18"/>
      <c r="D308" s="18"/>
      <c r="E308" s="18"/>
      <c r="F308" s="18"/>
      <c r="G308" s="19"/>
    </row>
    <row r="309" spans="1:7" x14ac:dyDescent="0.25">
      <c r="A309" s="18" t="s">
        <v>192</v>
      </c>
      <c r="B309" s="18"/>
      <c r="C309" s="18"/>
      <c r="D309" s="18"/>
      <c r="E309" s="18"/>
      <c r="F309" s="18"/>
      <c r="G309" s="19"/>
    </row>
    <row r="310" spans="1:7" x14ac:dyDescent="0.25">
      <c r="A310" s="18" t="s">
        <v>192</v>
      </c>
      <c r="B310" s="18"/>
      <c r="C310" s="18"/>
      <c r="D310" s="18"/>
      <c r="E310" s="18"/>
      <c r="F310" s="18"/>
      <c r="G310" s="19"/>
    </row>
    <row r="311" spans="1:7" x14ac:dyDescent="0.25">
      <c r="A311" s="18" t="s">
        <v>192</v>
      </c>
      <c r="B311" s="18"/>
      <c r="C311" s="18"/>
      <c r="D311" s="18"/>
      <c r="E311" s="18"/>
      <c r="F311" s="18"/>
      <c r="G311" s="19"/>
    </row>
    <row r="312" spans="1:7" x14ac:dyDescent="0.25">
      <c r="A312" s="18" t="s">
        <v>192</v>
      </c>
      <c r="B312" s="18"/>
      <c r="C312" s="18"/>
      <c r="D312" s="18"/>
      <c r="E312" s="18"/>
      <c r="F312" s="18"/>
      <c r="G312" s="19"/>
    </row>
    <row r="313" spans="1:7" x14ac:dyDescent="0.25">
      <c r="A313" s="18" t="s">
        <v>192</v>
      </c>
      <c r="B313" s="18"/>
      <c r="C313" s="18"/>
      <c r="D313" s="18"/>
      <c r="E313" s="18"/>
      <c r="F313" s="18"/>
      <c r="G313" s="19"/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5"/>
  <sheetViews>
    <sheetView showGridLines="0" topLeftCell="B125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50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51" t="s">
        <v>182</v>
      </c>
      <c r="C8" s="31"/>
      <c r="D8" s="31"/>
      <c r="E8" s="31"/>
    </row>
    <row r="9" spans="1:14" hidden="1" x14ac:dyDescent="0.25">
      <c r="A9" s="18" t="s">
        <v>173</v>
      </c>
      <c r="B9" s="152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52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52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152" t="s">
        <v>244</v>
      </c>
      <c r="C12" s="32">
        <v>26837.85988</v>
      </c>
      <c r="D12" s="32">
        <v>27836.441849999999</v>
      </c>
      <c r="E12" s="32"/>
      <c r="F12" s="33">
        <v>28160.541570000001</v>
      </c>
      <c r="G12" s="33">
        <v>28898.22105</v>
      </c>
      <c r="H12" s="33">
        <v>29881.777389999999</v>
      </c>
      <c r="I12" s="33">
        <v>30425.168089999999</v>
      </c>
      <c r="J12" s="33">
        <v>31580.152480000001</v>
      </c>
      <c r="K12" s="33">
        <v>32553.379929999999</v>
      </c>
      <c r="L12" s="33">
        <v>33465.36724</v>
      </c>
      <c r="M12" s="33">
        <v>34364.708610000001</v>
      </c>
      <c r="N12" s="33">
        <v>35199.330049999997</v>
      </c>
    </row>
    <row r="13" spans="1:14" hidden="1" x14ac:dyDescent="0.25">
      <c r="A13" s="18" t="s">
        <v>183</v>
      </c>
      <c r="B13" s="152" t="s">
        <v>258</v>
      </c>
      <c r="C13" s="32">
        <v>447.89004</v>
      </c>
      <c r="D13" s="32">
        <v>870.02160000000003</v>
      </c>
      <c r="E13" s="32"/>
      <c r="F13" s="33">
        <v>838.74690999999996</v>
      </c>
      <c r="G13" s="33">
        <v>862.60101999999995</v>
      </c>
      <c r="H13" s="33">
        <v>635.41368</v>
      </c>
      <c r="I13" s="33">
        <v>610.65912000000003</v>
      </c>
      <c r="J13" s="33">
        <v>756.08776999999998</v>
      </c>
      <c r="K13" s="33">
        <v>622.48167999999998</v>
      </c>
      <c r="L13" s="33">
        <v>636.31044999999995</v>
      </c>
      <c r="M13" s="33">
        <v>554.38463000000002</v>
      </c>
      <c r="N13" s="33">
        <v>569.35298999999998</v>
      </c>
    </row>
    <row r="14" spans="1:14" hidden="1" x14ac:dyDescent="0.25">
      <c r="A14" s="18" t="s">
        <v>183</v>
      </c>
      <c r="B14" s="152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52" t="s">
        <v>298</v>
      </c>
      <c r="C15" s="32">
        <v>271.20019000000002</v>
      </c>
      <c r="D15" s="32">
        <v>407.31180000000001</v>
      </c>
      <c r="E15" s="32"/>
      <c r="F15" s="33">
        <v>419.53116999999997</v>
      </c>
      <c r="G15" s="33">
        <v>432.11712</v>
      </c>
      <c r="H15" s="33">
        <v>607.85987</v>
      </c>
      <c r="I15" s="33">
        <v>626.09591999999998</v>
      </c>
      <c r="J15" s="33">
        <v>638.61803999999995</v>
      </c>
      <c r="K15" s="33">
        <v>657.77646000000004</v>
      </c>
      <c r="L15" s="33">
        <v>677.50953000000004</v>
      </c>
      <c r="M15" s="33">
        <v>697.83466999999996</v>
      </c>
      <c r="N15" s="33">
        <v>711.79145000000005</v>
      </c>
    </row>
    <row r="16" spans="1:14" hidden="1" x14ac:dyDescent="0.25">
      <c r="A16" s="18" t="s">
        <v>173</v>
      </c>
      <c r="B16" s="152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53" t="s">
        <v>191</v>
      </c>
      <c r="C17" s="34">
        <f>SUBTOTAL(9,C8:C16)</f>
        <v>27556.950109999998</v>
      </c>
      <c r="D17" s="34">
        <f>SUBTOTAL(9,D8:D16)</f>
        <v>29113.775249999999</v>
      </c>
      <c r="E17" s="34"/>
      <c r="F17" s="34">
        <f t="shared" ref="F17:N17" si="3">SUBTOTAL(9,F8:F16)</f>
        <v>29418.819650000001</v>
      </c>
      <c r="G17" s="34">
        <f t="shared" si="3"/>
        <v>30192.939189999997</v>
      </c>
      <c r="H17" s="34">
        <f t="shared" si="3"/>
        <v>31125.050940000001</v>
      </c>
      <c r="I17" s="34">
        <f t="shared" si="3"/>
        <v>31661.923129999999</v>
      </c>
      <c r="J17" s="34">
        <f t="shared" si="3"/>
        <v>32974.858289999996</v>
      </c>
      <c r="K17" s="34">
        <f t="shared" si="3"/>
        <v>33833.638070000001</v>
      </c>
      <c r="L17" s="34">
        <f t="shared" si="3"/>
        <v>34779.18722</v>
      </c>
      <c r="M17" s="34">
        <f t="shared" si="3"/>
        <v>35616.927909999999</v>
      </c>
      <c r="N17" s="34">
        <f t="shared" si="3"/>
        <v>36480.474489999993</v>
      </c>
    </row>
    <row r="18" spans="1:14" hidden="1" x14ac:dyDescent="0.25">
      <c r="A18" s="18" t="s">
        <v>173</v>
      </c>
      <c r="B18" s="154"/>
    </row>
    <row r="19" spans="1:14" hidden="1" x14ac:dyDescent="0.25">
      <c r="A19" s="18" t="s">
        <v>180</v>
      </c>
      <c r="B19" s="151" t="s">
        <v>195</v>
      </c>
      <c r="C19" s="31"/>
      <c r="D19" s="31"/>
      <c r="E19" s="31"/>
    </row>
    <row r="20" spans="1:14" hidden="1" x14ac:dyDescent="0.25">
      <c r="A20" s="18" t="s">
        <v>183</v>
      </c>
      <c r="B20" s="152" t="s">
        <v>247</v>
      </c>
      <c r="C20" s="32">
        <v>32473.264319999998</v>
      </c>
      <c r="D20" s="32">
        <v>36054.610910000003</v>
      </c>
      <c r="E20" s="32"/>
      <c r="F20" s="33">
        <v>36805.10252</v>
      </c>
      <c r="G20" s="33">
        <v>37939.794439999998</v>
      </c>
      <c r="H20" s="33">
        <v>34956.138850000003</v>
      </c>
      <c r="I20" s="33">
        <v>35966.63104</v>
      </c>
      <c r="J20" s="33">
        <v>36734.554210000002</v>
      </c>
      <c r="K20" s="33">
        <v>37205.820229999998</v>
      </c>
      <c r="L20" s="33">
        <v>38235.18851</v>
      </c>
      <c r="M20" s="33">
        <v>39324.347450000001</v>
      </c>
      <c r="N20" s="33">
        <v>40209.138350000001</v>
      </c>
    </row>
    <row r="21" spans="1:14" hidden="1" x14ac:dyDescent="0.25">
      <c r="A21" s="18" t="s">
        <v>183</v>
      </c>
      <c r="B21" s="152" t="s">
        <v>248</v>
      </c>
      <c r="C21" s="32">
        <v>-1217.7219600000001</v>
      </c>
      <c r="D21" s="32">
        <v>-611.99405999999999</v>
      </c>
      <c r="E21" s="32"/>
      <c r="F21" s="33">
        <v>120.4682</v>
      </c>
      <c r="G21" s="33">
        <v>1057.4653499999999</v>
      </c>
      <c r="H21" s="33">
        <v>2123.6774500000001</v>
      </c>
      <c r="I21" s="33">
        <v>3395.6424900000002</v>
      </c>
      <c r="J21" s="33">
        <v>5009.2579800000003</v>
      </c>
      <c r="K21" s="33">
        <v>6887.2054600000001</v>
      </c>
      <c r="L21" s="33">
        <v>9219.7548800000004</v>
      </c>
      <c r="M21" s="33">
        <v>10991.78959</v>
      </c>
      <c r="N21" s="33">
        <v>11340.142809999999</v>
      </c>
    </row>
    <row r="22" spans="1:14" hidden="1" x14ac:dyDescent="0.25">
      <c r="A22" s="18" t="s">
        <v>183</v>
      </c>
      <c r="B22" s="152" t="s">
        <v>259</v>
      </c>
      <c r="C22" s="32">
        <v>14736.03584</v>
      </c>
      <c r="D22" s="32">
        <v>16007.835230000001</v>
      </c>
      <c r="E22" s="32"/>
      <c r="F22" s="33">
        <v>16177.609539999999</v>
      </c>
      <c r="G22" s="33">
        <v>16599.308949999999</v>
      </c>
      <c r="H22" s="33">
        <v>19105.178489999998</v>
      </c>
      <c r="I22" s="33">
        <v>19583.99352</v>
      </c>
      <c r="J22" s="33">
        <v>19359.29751</v>
      </c>
      <c r="K22" s="33">
        <v>19189.694930000001</v>
      </c>
      <c r="L22" s="33">
        <v>19555.053370000001</v>
      </c>
      <c r="M22" s="33">
        <v>20065.36045</v>
      </c>
      <c r="N22" s="33">
        <v>20378.247230000001</v>
      </c>
    </row>
    <row r="23" spans="1:14" hidden="1" x14ac:dyDescent="0.25">
      <c r="A23" s="18" t="s">
        <v>183</v>
      </c>
      <c r="B23" s="152" t="s">
        <v>249</v>
      </c>
      <c r="C23" s="32">
        <v>5277.0742899999996</v>
      </c>
      <c r="D23" s="32">
        <v>4720.4657200000001</v>
      </c>
      <c r="E23" s="32"/>
      <c r="F23" s="33">
        <v>4787.7331999999997</v>
      </c>
      <c r="G23" s="33">
        <v>4856.4997599999997</v>
      </c>
      <c r="H23" s="33">
        <v>4925.9502599999996</v>
      </c>
      <c r="I23" s="33">
        <v>4997.7910000000002</v>
      </c>
      <c r="J23" s="33">
        <v>5070.3413399999999</v>
      </c>
      <c r="K23" s="33">
        <v>5145.3936700000004</v>
      </c>
      <c r="L23" s="33">
        <v>5222.1189800000002</v>
      </c>
      <c r="M23" s="33">
        <v>5300.5547200000001</v>
      </c>
      <c r="N23" s="33">
        <v>5379.7454100000004</v>
      </c>
    </row>
    <row r="24" spans="1:14" hidden="1" x14ac:dyDescent="0.25">
      <c r="A24" s="18" t="s">
        <v>173</v>
      </c>
      <c r="B24" s="152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53" t="s">
        <v>199</v>
      </c>
      <c r="C25" s="34">
        <f>SUBTOTAL(9,C19:C24)</f>
        <v>51268.65249</v>
      </c>
      <c r="D25" s="34">
        <f>SUBTOTAL(9,D19:D24)</f>
        <v>56170.917800000003</v>
      </c>
      <c r="E25" s="34"/>
      <c r="F25" s="34">
        <f t="shared" ref="F25:N25" si="4">SUBTOTAL(9,F19:F24)</f>
        <v>57890.913460000003</v>
      </c>
      <c r="G25" s="34">
        <f t="shared" si="4"/>
        <v>60453.068499999994</v>
      </c>
      <c r="H25" s="34">
        <f t="shared" si="4"/>
        <v>61110.945050000002</v>
      </c>
      <c r="I25" s="34">
        <f t="shared" si="4"/>
        <v>63944.058049999992</v>
      </c>
      <c r="J25" s="34">
        <f t="shared" si="4"/>
        <v>66173.45104</v>
      </c>
      <c r="K25" s="34">
        <f t="shared" si="4"/>
        <v>68428.114289999998</v>
      </c>
      <c r="L25" s="34">
        <f t="shared" si="4"/>
        <v>72232.115740000008</v>
      </c>
      <c r="M25" s="34">
        <f t="shared" si="4"/>
        <v>75682.052210000009</v>
      </c>
      <c r="N25" s="34">
        <f t="shared" si="4"/>
        <v>77307.273799999995</v>
      </c>
    </row>
    <row r="26" spans="1:14" hidden="1" x14ac:dyDescent="0.25">
      <c r="A26" s="18" t="s">
        <v>173</v>
      </c>
      <c r="B26" s="154"/>
    </row>
    <row r="27" spans="1:14" ht="15.75" hidden="1" thickBot="1" x14ac:dyDescent="0.3">
      <c r="A27" s="18" t="s">
        <v>173</v>
      </c>
      <c r="B27" s="153" t="s">
        <v>200</v>
      </c>
      <c r="C27" s="34">
        <f>C17-C25</f>
        <v>-23711.702380000002</v>
      </c>
      <c r="D27" s="34">
        <f>D17-D25</f>
        <v>-27057.142550000004</v>
      </c>
      <c r="E27" s="34"/>
      <c r="F27" s="34">
        <f t="shared" ref="F27:N27" si="5">F17-F25</f>
        <v>-28472.093810000002</v>
      </c>
      <c r="G27" s="34">
        <f t="shared" si="5"/>
        <v>-30260.129309999997</v>
      </c>
      <c r="H27" s="34">
        <f t="shared" si="5"/>
        <v>-29985.894110000001</v>
      </c>
      <c r="I27" s="34">
        <f t="shared" si="5"/>
        <v>-32282.134919999993</v>
      </c>
      <c r="J27" s="34">
        <f t="shared" si="5"/>
        <v>-33198.592750000003</v>
      </c>
      <c r="K27" s="34">
        <f t="shared" si="5"/>
        <v>-34594.476219999997</v>
      </c>
      <c r="L27" s="34">
        <f t="shared" si="5"/>
        <v>-37452.928520000009</v>
      </c>
      <c r="M27" s="34">
        <f t="shared" si="5"/>
        <v>-40065.12430000001</v>
      </c>
      <c r="N27" s="34">
        <f t="shared" si="5"/>
        <v>-40826.799310000002</v>
      </c>
    </row>
    <row r="28" spans="1:14" hidden="1" x14ac:dyDescent="0.25">
      <c r="A28" s="18" t="s">
        <v>173</v>
      </c>
      <c r="B28" s="15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56" t="s">
        <v>203</v>
      </c>
      <c r="C29" s="32">
        <v>18985.504840000001</v>
      </c>
      <c r="D29" s="32">
        <v>20509.445729999999</v>
      </c>
      <c r="E29" s="32"/>
      <c r="F29" s="33">
        <v>23832.009279999998</v>
      </c>
      <c r="G29" s="33">
        <v>26944.436839999998</v>
      </c>
      <c r="H29" s="33">
        <v>30448.56941</v>
      </c>
      <c r="I29" s="33">
        <v>35300.713689999997</v>
      </c>
      <c r="J29" s="33">
        <v>38344.228519999997</v>
      </c>
      <c r="K29" s="33">
        <v>45239.66489</v>
      </c>
      <c r="L29" s="33">
        <v>50950.396410000001</v>
      </c>
      <c r="M29" s="33">
        <v>55099.028440000002</v>
      </c>
      <c r="N29" s="33">
        <v>58800.694600000003</v>
      </c>
    </row>
    <row r="30" spans="1:14" hidden="1" x14ac:dyDescent="0.25">
      <c r="A30" s="18" t="s">
        <v>173</v>
      </c>
      <c r="B30" s="152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57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5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54"/>
    </row>
    <row r="51" spans="1:14" hidden="1" x14ac:dyDescent="0.25">
      <c r="A51" s="18" t="s">
        <v>180</v>
      </c>
      <c r="B51" s="151" t="s">
        <v>219</v>
      </c>
      <c r="C51" s="31"/>
      <c r="D51" s="31"/>
      <c r="E51" s="31"/>
    </row>
    <row r="52" spans="1:14" hidden="1" x14ac:dyDescent="0.25">
      <c r="A52" s="18" t="s">
        <v>183</v>
      </c>
      <c r="B52" s="152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52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52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52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52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52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53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54"/>
    </row>
    <row r="60" spans="1:14" hidden="1" x14ac:dyDescent="0.25">
      <c r="A60" s="18" t="s">
        <v>180</v>
      </c>
      <c r="B60" s="151" t="s">
        <v>214</v>
      </c>
      <c r="C60" s="31"/>
      <c r="D60" s="31"/>
      <c r="E60" s="31"/>
    </row>
    <row r="61" spans="1:14" hidden="1" x14ac:dyDescent="0.25">
      <c r="A61" s="18" t="s">
        <v>173</v>
      </c>
      <c r="B61" s="152" t="s">
        <v>220</v>
      </c>
      <c r="C61" s="31"/>
      <c r="D61" s="31"/>
      <c r="E61" s="31"/>
    </row>
    <row r="62" spans="1:14" hidden="1" x14ac:dyDescent="0.25">
      <c r="A62" s="18" t="s">
        <v>221</v>
      </c>
      <c r="B62" s="152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152" t="str">
        <f>"-  to improve level of service"</f>
        <v>-  to improve level of service</v>
      </c>
      <c r="C63" s="32">
        <v>0</v>
      </c>
      <c r="D63" s="32">
        <v>3377.6000399999998</v>
      </c>
      <c r="E63" s="32"/>
      <c r="F63" s="33">
        <v>0</v>
      </c>
      <c r="G63" s="33">
        <v>212.18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idden="1" x14ac:dyDescent="0.25">
      <c r="A64" s="18" t="s">
        <v>221</v>
      </c>
      <c r="B64" s="152" t="str">
        <f>"-  to replace existing assets"</f>
        <v>-  to replace existing assets</v>
      </c>
      <c r="C64" s="32">
        <v>0</v>
      </c>
      <c r="D64" s="32">
        <v>17668.302830000001</v>
      </c>
      <c r="E64" s="32"/>
      <c r="F64" s="33">
        <v>30277.656879999999</v>
      </c>
      <c r="G64" s="33">
        <v>48937.135430000002</v>
      </c>
      <c r="H64" s="33">
        <v>63016.579259999999</v>
      </c>
      <c r="I64" s="33">
        <v>43387.013720000003</v>
      </c>
      <c r="J64" s="33">
        <v>79653.259550000002</v>
      </c>
      <c r="K64" s="33">
        <v>79658.805009999996</v>
      </c>
      <c r="L64" s="33">
        <v>78723.192379999993</v>
      </c>
      <c r="M64" s="33">
        <v>32777.04752</v>
      </c>
      <c r="N64" s="33">
        <v>11024.41264</v>
      </c>
    </row>
    <row r="65" spans="1:14" hidden="1" x14ac:dyDescent="0.25">
      <c r="A65" s="18" t="s">
        <v>173</v>
      </c>
      <c r="B65" s="152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52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5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53" t="s">
        <v>217</v>
      </c>
      <c r="C68" s="34">
        <f>SUBTOTAL(9,C60:C67)</f>
        <v>0</v>
      </c>
      <c r="D68" s="34">
        <f>SUBTOTAL(9,D60:D67)</f>
        <v>21045.902870000002</v>
      </c>
      <c r="E68" s="34"/>
      <c r="F68" s="34">
        <f t="shared" ref="F68:N68" si="9">SUBTOTAL(9,F60:F67)</f>
        <v>30277.656879999999</v>
      </c>
      <c r="G68" s="34">
        <f t="shared" si="9"/>
        <v>49149.315430000002</v>
      </c>
      <c r="H68" s="34">
        <f t="shared" si="9"/>
        <v>63016.579259999999</v>
      </c>
      <c r="I68" s="34">
        <f t="shared" si="9"/>
        <v>43387.013720000003</v>
      </c>
      <c r="J68" s="34">
        <f t="shared" si="9"/>
        <v>79653.259550000002</v>
      </c>
      <c r="K68" s="34">
        <f t="shared" si="9"/>
        <v>79658.805009999996</v>
      </c>
      <c r="L68" s="34">
        <f t="shared" si="9"/>
        <v>78723.192379999993</v>
      </c>
      <c r="M68" s="34">
        <f t="shared" si="9"/>
        <v>32777.04752</v>
      </c>
      <c r="N68" s="34">
        <f t="shared" si="9"/>
        <v>11024.41264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54"/>
    </row>
    <row r="94" spans="1:14" hidden="1" x14ac:dyDescent="0.25">
      <c r="A94" s="18" t="s">
        <v>167</v>
      </c>
      <c r="B94" s="158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5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5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51" t="s">
        <v>182</v>
      </c>
      <c r="C97" s="31"/>
      <c r="D97" s="31"/>
      <c r="E97" s="31"/>
    </row>
    <row r="98" spans="1:14" hidden="1" x14ac:dyDescent="0.25">
      <c r="A98" s="18" t="s">
        <v>183</v>
      </c>
      <c r="B98" s="162" t="s">
        <v>229</v>
      </c>
      <c r="C98" s="32">
        <v>31094.05</v>
      </c>
      <c r="D98" s="32">
        <v>33650.653389999999</v>
      </c>
      <c r="E98" s="32"/>
      <c r="F98" s="33">
        <v>35213.498209999998</v>
      </c>
      <c r="G98" s="33">
        <v>36636.911110000001</v>
      </c>
      <c r="H98" s="33">
        <v>35607.18305</v>
      </c>
      <c r="I98" s="33">
        <v>37038.90769</v>
      </c>
      <c r="J98" s="33">
        <v>36711.639609999998</v>
      </c>
      <c r="K98" s="33">
        <v>40016.628290000001</v>
      </c>
      <c r="L98" s="33">
        <v>42535.470939999999</v>
      </c>
      <c r="M98" s="33">
        <v>43138.08827</v>
      </c>
      <c r="N98" s="33">
        <v>43161.377469999999</v>
      </c>
    </row>
    <row r="99" spans="1:14" hidden="1" x14ac:dyDescent="0.25">
      <c r="A99" s="18" t="s">
        <v>183</v>
      </c>
      <c r="B99" s="162" t="s">
        <v>230</v>
      </c>
      <c r="C99" s="32">
        <v>0</v>
      </c>
      <c r="D99" s="32">
        <v>6969.0990700000002</v>
      </c>
      <c r="E99" s="32"/>
      <c r="F99" s="33">
        <v>7170.0990700000002</v>
      </c>
      <c r="G99" s="33">
        <v>7598.0990700000002</v>
      </c>
      <c r="H99" s="33">
        <v>7319.0990700000002</v>
      </c>
      <c r="I99" s="33">
        <v>7598.0990700000002</v>
      </c>
      <c r="J99" s="33">
        <v>7723.0990700000002</v>
      </c>
      <c r="K99" s="33">
        <v>7262.0990700000002</v>
      </c>
      <c r="L99" s="33">
        <v>7368.0990700000002</v>
      </c>
      <c r="M99" s="33">
        <v>7500.0990700000002</v>
      </c>
      <c r="N99" s="33">
        <v>7579.0990700000002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 t="s">
        <v>262</v>
      </c>
      <c r="C105" s="32">
        <v>0</v>
      </c>
      <c r="D105" s="32">
        <v>300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6247.95</v>
      </c>
      <c r="D107" s="32">
        <v>6946.24755</v>
      </c>
      <c r="E107" s="32"/>
      <c r="F107" s="33">
        <v>9921.4027299999998</v>
      </c>
      <c r="G107" s="33">
        <v>12967.98983</v>
      </c>
      <c r="H107" s="33">
        <v>17508.71789</v>
      </c>
      <c r="I107" s="33">
        <v>22945.99325</v>
      </c>
      <c r="J107" s="33">
        <v>27107.261330000001</v>
      </c>
      <c r="K107" s="33">
        <v>32554.272649999999</v>
      </c>
      <c r="L107" s="33">
        <v>38500.43</v>
      </c>
      <c r="M107" s="33">
        <v>44524.812669999999</v>
      </c>
      <c r="N107" s="33">
        <v>48886.52347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59" customFormat="1" ht="21" hidden="1" x14ac:dyDescent="0.35">
      <c r="A112" s="18" t="s">
        <v>173</v>
      </c>
      <c r="B112" s="160" t="s">
        <v>239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276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31206.645</v>
      </c>
      <c r="D121" s="32">
        <f>D9+D74+D98</f>
        <v>33650.653389999999</v>
      </c>
      <c r="E121" s="32">
        <f t="shared" ref="E121:E127" si="16">D121-C121</f>
        <v>2444.0083899999991</v>
      </c>
      <c r="F121" s="32">
        <f t="shared" ref="F121:N121" si="17">F9+F74+F98</f>
        <v>35213.498209999998</v>
      </c>
      <c r="G121" s="32">
        <f t="shared" si="17"/>
        <v>36636.911110000001</v>
      </c>
      <c r="H121" s="32">
        <f t="shared" si="17"/>
        <v>35607.18305</v>
      </c>
      <c r="I121" s="32">
        <f t="shared" si="17"/>
        <v>37038.90769</v>
      </c>
      <c r="J121" s="32">
        <f t="shared" si="17"/>
        <v>36711.639609999998</v>
      </c>
      <c r="K121" s="32">
        <f t="shared" si="17"/>
        <v>40016.628290000001</v>
      </c>
      <c r="L121" s="32">
        <f t="shared" si="17"/>
        <v>42535.470939999999</v>
      </c>
      <c r="M121" s="32">
        <f t="shared" si="17"/>
        <v>43138.08827</v>
      </c>
      <c r="N121" s="32">
        <f t="shared" si="17"/>
        <v>43161.377469999999</v>
      </c>
    </row>
    <row r="122" spans="1:14" x14ac:dyDescent="0.25">
      <c r="A122" s="18" t="s">
        <v>192</v>
      </c>
      <c r="B122" s="46" t="s">
        <v>242</v>
      </c>
      <c r="C122" s="32">
        <v>5382</v>
      </c>
      <c r="D122" s="32">
        <f>D10+D75+D99</f>
        <v>6969.0990700000002</v>
      </c>
      <c r="E122" s="32">
        <f t="shared" si="16"/>
        <v>1587.0990700000002</v>
      </c>
      <c r="F122" s="32">
        <f t="shared" ref="F122:N122" si="18">F10+F75+F99</f>
        <v>7170.0990700000002</v>
      </c>
      <c r="G122" s="32">
        <f t="shared" si="18"/>
        <v>7598.0990700000002</v>
      </c>
      <c r="H122" s="32">
        <f t="shared" si="18"/>
        <v>7319.0990700000002</v>
      </c>
      <c r="I122" s="32">
        <f t="shared" si="18"/>
        <v>7598.0990700000002</v>
      </c>
      <c r="J122" s="32">
        <f t="shared" si="18"/>
        <v>7723.0990700000002</v>
      </c>
      <c r="K122" s="32">
        <f t="shared" si="18"/>
        <v>7262.0990700000002</v>
      </c>
      <c r="L122" s="32">
        <f t="shared" si="18"/>
        <v>7368.0990700000002</v>
      </c>
      <c r="M122" s="32">
        <f t="shared" si="18"/>
        <v>7500.0990700000002</v>
      </c>
      <c r="N122" s="32">
        <f t="shared" si="18"/>
        <v>7579.0990700000002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26837.85988</v>
      </c>
      <c r="D124" s="32">
        <f t="shared" si="19"/>
        <v>27836.441849999999</v>
      </c>
      <c r="E124" s="32">
        <f t="shared" si="16"/>
        <v>998.58196999999927</v>
      </c>
      <c r="F124" s="32">
        <f t="shared" ref="F124:N124" si="21">F12+F77</f>
        <v>28160.541570000001</v>
      </c>
      <c r="G124" s="32">
        <f t="shared" si="21"/>
        <v>28898.22105</v>
      </c>
      <c r="H124" s="32">
        <f t="shared" si="21"/>
        <v>29881.777389999999</v>
      </c>
      <c r="I124" s="32">
        <f t="shared" si="21"/>
        <v>30425.168089999999</v>
      </c>
      <c r="J124" s="32">
        <f t="shared" si="21"/>
        <v>31580.152480000001</v>
      </c>
      <c r="K124" s="32">
        <f t="shared" si="21"/>
        <v>32553.379929999999</v>
      </c>
      <c r="L124" s="32">
        <f t="shared" si="21"/>
        <v>33465.36724</v>
      </c>
      <c r="M124" s="32">
        <f t="shared" si="21"/>
        <v>34364.708610000001</v>
      </c>
      <c r="N124" s="32">
        <f t="shared" si="21"/>
        <v>35199.330049999997</v>
      </c>
    </row>
    <row r="125" spans="1:14" x14ac:dyDescent="0.25">
      <c r="A125" s="18" t="s">
        <v>192</v>
      </c>
      <c r="B125" s="46" t="s">
        <v>258</v>
      </c>
      <c r="C125" s="32">
        <v>447.89004</v>
      </c>
      <c r="D125" s="32">
        <f t="shared" si="19"/>
        <v>870.02160000000003</v>
      </c>
      <c r="E125" s="32">
        <f t="shared" si="16"/>
        <v>422.13156000000004</v>
      </c>
      <c r="F125" s="32">
        <f t="shared" ref="F125:N125" si="22">F13+F78</f>
        <v>838.74690999999996</v>
      </c>
      <c r="G125" s="32">
        <f t="shared" si="22"/>
        <v>862.60101999999995</v>
      </c>
      <c r="H125" s="32">
        <f t="shared" si="22"/>
        <v>635.41368</v>
      </c>
      <c r="I125" s="32">
        <f t="shared" si="22"/>
        <v>610.65912000000003</v>
      </c>
      <c r="J125" s="32">
        <f t="shared" si="22"/>
        <v>756.08776999999998</v>
      </c>
      <c r="K125" s="32">
        <f t="shared" si="22"/>
        <v>622.48167999999998</v>
      </c>
      <c r="L125" s="32">
        <f t="shared" si="22"/>
        <v>636.31044999999995</v>
      </c>
      <c r="M125" s="32">
        <f t="shared" si="22"/>
        <v>554.38463000000002</v>
      </c>
      <c r="N125" s="32">
        <f t="shared" si="22"/>
        <v>569.35298999999998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271.20019000000002</v>
      </c>
      <c r="D127" s="32">
        <f t="shared" si="19"/>
        <v>407.31180000000001</v>
      </c>
      <c r="E127" s="32">
        <f t="shared" si="16"/>
        <v>136.11160999999998</v>
      </c>
      <c r="F127" s="32">
        <f t="shared" ref="F127:N127" si="24">F15+F80</f>
        <v>419.53116999999997</v>
      </c>
      <c r="G127" s="32">
        <f t="shared" si="24"/>
        <v>432.11712</v>
      </c>
      <c r="H127" s="32">
        <f t="shared" si="24"/>
        <v>607.85987</v>
      </c>
      <c r="I127" s="32">
        <f t="shared" si="24"/>
        <v>626.09591999999998</v>
      </c>
      <c r="J127" s="32">
        <f t="shared" si="24"/>
        <v>638.61803999999995</v>
      </c>
      <c r="K127" s="32">
        <f t="shared" si="24"/>
        <v>657.77646000000004</v>
      </c>
      <c r="L127" s="32">
        <f t="shared" si="24"/>
        <v>677.50953000000004</v>
      </c>
      <c r="M127" s="32">
        <f t="shared" si="24"/>
        <v>697.83466999999996</v>
      </c>
      <c r="N127" s="32">
        <f t="shared" si="24"/>
        <v>711.79145000000005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64145.595110000009</v>
      </c>
      <c r="D129" s="34">
        <f>SUBTOTAL(9,D120:D128)</f>
        <v>69733.527709999995</v>
      </c>
      <c r="E129" s="34">
        <f>D129-C129</f>
        <v>5587.9325999999855</v>
      </c>
      <c r="F129" s="34">
        <f t="shared" ref="F129:N129" si="25">SUBTOTAL(9,F120:F128)</f>
        <v>71802.416930000007</v>
      </c>
      <c r="G129" s="34">
        <f t="shared" si="25"/>
        <v>74427.949370000002</v>
      </c>
      <c r="H129" s="34">
        <f t="shared" si="25"/>
        <v>74051.333060000004</v>
      </c>
      <c r="I129" s="34">
        <f t="shared" si="25"/>
        <v>76298.929890000014</v>
      </c>
      <c r="J129" s="34">
        <f t="shared" si="25"/>
        <v>77409.596969999999</v>
      </c>
      <c r="K129" s="34">
        <f t="shared" si="25"/>
        <v>81112.365429999991</v>
      </c>
      <c r="L129" s="34">
        <f t="shared" si="25"/>
        <v>84682.757229999988</v>
      </c>
      <c r="M129" s="34">
        <f t="shared" si="25"/>
        <v>86255.115250000003</v>
      </c>
      <c r="N129" s="34">
        <f t="shared" si="25"/>
        <v>87220.951029999997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32339.225839999999</v>
      </c>
      <c r="D132" s="32">
        <f t="shared" ref="D132:D135" si="26">D20+D85</f>
        <v>36054.610910000003</v>
      </c>
      <c r="E132" s="32">
        <f>D132-C132</f>
        <v>3715.3850700000039</v>
      </c>
      <c r="F132" s="32">
        <f t="shared" ref="F132:N132" si="27">F20+F85</f>
        <v>36805.10252</v>
      </c>
      <c r="G132" s="32">
        <f t="shared" si="27"/>
        <v>37939.794439999998</v>
      </c>
      <c r="H132" s="32">
        <f t="shared" si="27"/>
        <v>34956.138850000003</v>
      </c>
      <c r="I132" s="32">
        <f t="shared" si="27"/>
        <v>35966.63104</v>
      </c>
      <c r="J132" s="32">
        <f t="shared" si="27"/>
        <v>36734.554210000002</v>
      </c>
      <c r="K132" s="32">
        <f t="shared" si="27"/>
        <v>37205.820229999998</v>
      </c>
      <c r="L132" s="32">
        <f t="shared" si="27"/>
        <v>38235.18851</v>
      </c>
      <c r="M132" s="32">
        <f t="shared" si="27"/>
        <v>39324.347450000001</v>
      </c>
      <c r="N132" s="32">
        <f t="shared" si="27"/>
        <v>40209.138350000001</v>
      </c>
    </row>
    <row r="133" spans="1:14" x14ac:dyDescent="0.25">
      <c r="A133" s="18" t="s">
        <v>192</v>
      </c>
      <c r="B133" s="46" t="s">
        <v>248</v>
      </c>
      <c r="C133" s="32">
        <v>-1217.7219600000001</v>
      </c>
      <c r="D133" s="32">
        <f t="shared" si="26"/>
        <v>-611.99405999999999</v>
      </c>
      <c r="E133" s="32">
        <f>D133-C133</f>
        <v>605.72790000000009</v>
      </c>
      <c r="F133" s="32">
        <f t="shared" ref="F133:N133" si="28">F21+F86</f>
        <v>120.4682</v>
      </c>
      <c r="G133" s="32">
        <f t="shared" si="28"/>
        <v>1057.4653499999999</v>
      </c>
      <c r="H133" s="32">
        <f t="shared" si="28"/>
        <v>2123.6774500000001</v>
      </c>
      <c r="I133" s="32">
        <f t="shared" si="28"/>
        <v>3395.6424900000002</v>
      </c>
      <c r="J133" s="32">
        <f t="shared" si="28"/>
        <v>5009.2579800000003</v>
      </c>
      <c r="K133" s="32">
        <f t="shared" si="28"/>
        <v>6887.2054600000001</v>
      </c>
      <c r="L133" s="32">
        <f t="shared" si="28"/>
        <v>9219.7548800000004</v>
      </c>
      <c r="M133" s="32">
        <f t="shared" si="28"/>
        <v>10991.78959</v>
      </c>
      <c r="N133" s="32">
        <f t="shared" si="28"/>
        <v>11340.142809999999</v>
      </c>
    </row>
    <row r="134" spans="1:14" x14ac:dyDescent="0.25">
      <c r="A134" s="18" t="s">
        <v>192</v>
      </c>
      <c r="B134" s="46" t="s">
        <v>259</v>
      </c>
      <c r="C134" s="32">
        <v>15424.269480000001</v>
      </c>
      <c r="D134" s="32">
        <f t="shared" si="26"/>
        <v>16007.835230000001</v>
      </c>
      <c r="E134" s="32">
        <f>D134-C134</f>
        <v>583.56574999999975</v>
      </c>
      <c r="F134" s="32">
        <f t="shared" ref="F134:N134" si="29">F22+F87</f>
        <v>16177.609539999999</v>
      </c>
      <c r="G134" s="32">
        <f t="shared" si="29"/>
        <v>16599.308949999999</v>
      </c>
      <c r="H134" s="32">
        <f t="shared" si="29"/>
        <v>19105.178489999998</v>
      </c>
      <c r="I134" s="32">
        <f t="shared" si="29"/>
        <v>19583.99352</v>
      </c>
      <c r="J134" s="32">
        <f t="shared" si="29"/>
        <v>19359.29751</v>
      </c>
      <c r="K134" s="32">
        <f t="shared" si="29"/>
        <v>19189.694930000001</v>
      </c>
      <c r="L134" s="32">
        <f t="shared" si="29"/>
        <v>19555.053370000001</v>
      </c>
      <c r="M134" s="32">
        <f t="shared" si="29"/>
        <v>20065.36045</v>
      </c>
      <c r="N134" s="32">
        <f t="shared" si="29"/>
        <v>20378.247230000001</v>
      </c>
    </row>
    <row r="135" spans="1:14" x14ac:dyDescent="0.25">
      <c r="A135" s="18" t="s">
        <v>192</v>
      </c>
      <c r="B135" s="46" t="s">
        <v>249</v>
      </c>
      <c r="C135" s="32">
        <v>5277.0742899999996</v>
      </c>
      <c r="D135" s="32">
        <f t="shared" si="26"/>
        <v>4720.4657200000001</v>
      </c>
      <c r="E135" s="32">
        <f>D135-C135</f>
        <v>-556.60856999999942</v>
      </c>
      <c r="F135" s="32">
        <f t="shared" ref="F135:N135" si="30">F23+F88</f>
        <v>4787.7331999999997</v>
      </c>
      <c r="G135" s="32">
        <f t="shared" si="30"/>
        <v>4856.4997599999997</v>
      </c>
      <c r="H135" s="32">
        <f t="shared" si="30"/>
        <v>4925.9502599999996</v>
      </c>
      <c r="I135" s="32">
        <f t="shared" si="30"/>
        <v>4997.7910000000002</v>
      </c>
      <c r="J135" s="32">
        <f t="shared" si="30"/>
        <v>5070.3413399999999</v>
      </c>
      <c r="K135" s="32">
        <f t="shared" si="30"/>
        <v>5145.3936700000004</v>
      </c>
      <c r="L135" s="32">
        <f t="shared" si="30"/>
        <v>5222.1189800000002</v>
      </c>
      <c r="M135" s="32">
        <f t="shared" si="30"/>
        <v>5300.5547200000001</v>
      </c>
      <c r="N135" s="32">
        <f t="shared" si="30"/>
        <v>5379.7454100000004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51822.847649999996</v>
      </c>
      <c r="D137" s="34">
        <f>SUBTOTAL(9,D131:D136)</f>
        <v>56170.917800000003</v>
      </c>
      <c r="E137" s="34">
        <f>D137-C137</f>
        <v>4348.0701500000068</v>
      </c>
      <c r="F137" s="34">
        <f t="shared" ref="F137:N137" si="31">SUBTOTAL(9,F131:F136)</f>
        <v>57890.913460000003</v>
      </c>
      <c r="G137" s="34">
        <f t="shared" si="31"/>
        <v>60453.068499999994</v>
      </c>
      <c r="H137" s="34">
        <f t="shared" si="31"/>
        <v>61110.945050000002</v>
      </c>
      <c r="I137" s="34">
        <f t="shared" si="31"/>
        <v>63944.058049999992</v>
      </c>
      <c r="J137" s="34">
        <f t="shared" si="31"/>
        <v>66173.45104</v>
      </c>
      <c r="K137" s="34">
        <f t="shared" si="31"/>
        <v>68428.114289999998</v>
      </c>
      <c r="L137" s="34">
        <f t="shared" si="31"/>
        <v>72232.115740000008</v>
      </c>
      <c r="M137" s="34">
        <f t="shared" si="31"/>
        <v>75682.052210000009</v>
      </c>
      <c r="N137" s="34">
        <f t="shared" si="31"/>
        <v>77307.273799999995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12322.747460000013</v>
      </c>
      <c r="D139" s="34">
        <f>D129-D137</f>
        <v>13562.609909999992</v>
      </c>
      <c r="E139" s="34">
        <f>D139-C139</f>
        <v>1239.8624499999787</v>
      </c>
      <c r="F139" s="34">
        <f t="shared" ref="F139:N139" si="32">F129-F137</f>
        <v>13911.503470000003</v>
      </c>
      <c r="G139" s="34">
        <f t="shared" si="32"/>
        <v>13974.880870000008</v>
      </c>
      <c r="H139" s="34">
        <f t="shared" si="32"/>
        <v>12940.388010000002</v>
      </c>
      <c r="I139" s="34">
        <f t="shared" si="32"/>
        <v>12354.871840000022</v>
      </c>
      <c r="J139" s="34">
        <f t="shared" si="32"/>
        <v>11236.145929999999</v>
      </c>
      <c r="K139" s="34">
        <f t="shared" si="32"/>
        <v>12684.251139999993</v>
      </c>
      <c r="L139" s="34">
        <f t="shared" si="32"/>
        <v>12450.64148999998</v>
      </c>
      <c r="M139" s="34">
        <f t="shared" si="32"/>
        <v>10573.063039999994</v>
      </c>
      <c r="N139" s="34">
        <f t="shared" si="32"/>
        <v>9913.6772300000011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1210.567</v>
      </c>
      <c r="D142" s="32">
        <f>D35+D52+D105</f>
        <v>300</v>
      </c>
      <c r="E142" s="32">
        <f>D142-C142</f>
        <v>-910.56700000000001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5641.6655000000001</v>
      </c>
      <c r="D144" s="32">
        <f>D152+D153+D154-D142-D143-D145-D146-D164+D107</f>
        <v>7182.7046900000023</v>
      </c>
      <c r="E144" s="32">
        <f>D144-C144</f>
        <v>1541.0391900000022</v>
      </c>
      <c r="F144" s="32">
        <f t="shared" ref="F144:N144" si="35">F152+F153+F154-F142-F143-F145-F146-F164+F107</f>
        <v>16367.05033</v>
      </c>
      <c r="G144" s="32">
        <f t="shared" si="35"/>
        <v>35172.868420000006</v>
      </c>
      <c r="H144" s="32">
        <f t="shared" si="35"/>
        <v>50076.727740000002</v>
      </c>
      <c r="I144" s="32">
        <f t="shared" si="35"/>
        <v>31032.293280000005</v>
      </c>
      <c r="J144" s="32">
        <f t="shared" si="35"/>
        <v>68416.292360000007</v>
      </c>
      <c r="K144" s="32">
        <f t="shared" si="35"/>
        <v>66973.412769999995</v>
      </c>
      <c r="L144" s="32">
        <f t="shared" si="35"/>
        <v>66273.22597</v>
      </c>
      <c r="M144" s="32">
        <f t="shared" si="35"/>
        <v>22202.831749999998</v>
      </c>
      <c r="N144" s="32">
        <f t="shared" si="35"/>
        <v>1110.2415099999998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6852.2325000000001</v>
      </c>
      <c r="D148" s="34">
        <f>SUBTOTAL(9,D141:D147)</f>
        <v>7482.7046900000023</v>
      </c>
      <c r="E148" s="34">
        <f>D148-C148</f>
        <v>630.47219000000223</v>
      </c>
      <c r="F148" s="34">
        <f t="shared" ref="F148:N148" si="38">SUBTOTAL(9,F141:F147)</f>
        <v>16367.05033</v>
      </c>
      <c r="G148" s="34">
        <f t="shared" si="38"/>
        <v>35172.868420000006</v>
      </c>
      <c r="H148" s="34">
        <f t="shared" si="38"/>
        <v>50076.727740000002</v>
      </c>
      <c r="I148" s="34">
        <f t="shared" si="38"/>
        <v>31032.293280000005</v>
      </c>
      <c r="J148" s="34">
        <f t="shared" si="38"/>
        <v>68416.292360000007</v>
      </c>
      <c r="K148" s="34">
        <f t="shared" si="38"/>
        <v>66973.412769999995</v>
      </c>
      <c r="L148" s="34">
        <f t="shared" si="38"/>
        <v>66273.22597</v>
      </c>
      <c r="M148" s="34">
        <f t="shared" si="38"/>
        <v>22202.831749999998</v>
      </c>
      <c r="N148" s="34">
        <f t="shared" si="38"/>
        <v>1110.2415099999998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1220</v>
      </c>
      <c r="D153" s="32">
        <f t="shared" si="39"/>
        <v>3377.6000399999998</v>
      </c>
      <c r="E153" s="32">
        <f>D153-C153</f>
        <v>2157.6000399999998</v>
      </c>
      <c r="F153" s="32">
        <f t="shared" ref="F153:N153" si="41">F63</f>
        <v>0</v>
      </c>
      <c r="G153" s="32">
        <f t="shared" si="41"/>
        <v>212.18</v>
      </c>
      <c r="H153" s="32">
        <f t="shared" si="41"/>
        <v>0</v>
      </c>
      <c r="I153" s="32">
        <f t="shared" si="41"/>
        <v>0</v>
      </c>
      <c r="J153" s="32">
        <f t="shared" si="41"/>
        <v>0</v>
      </c>
      <c r="K153" s="32">
        <f t="shared" si="41"/>
        <v>0</v>
      </c>
      <c r="L153" s="32">
        <f t="shared" si="41"/>
        <v>0</v>
      </c>
      <c r="M153" s="32">
        <f t="shared" si="41"/>
        <v>0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17955.38176</v>
      </c>
      <c r="D154" s="32">
        <f t="shared" si="39"/>
        <v>17668.302830000001</v>
      </c>
      <c r="E154" s="32">
        <f>D154-C154</f>
        <v>-287.07892999999967</v>
      </c>
      <c r="F154" s="32">
        <f t="shared" ref="F154:N154" si="42">F64</f>
        <v>30277.656879999999</v>
      </c>
      <c r="G154" s="32">
        <f t="shared" si="42"/>
        <v>48937.135430000002</v>
      </c>
      <c r="H154" s="32">
        <f t="shared" si="42"/>
        <v>63016.579259999999</v>
      </c>
      <c r="I154" s="32">
        <f t="shared" si="42"/>
        <v>43387.013720000003</v>
      </c>
      <c r="J154" s="32">
        <f t="shared" si="42"/>
        <v>79653.259550000002</v>
      </c>
      <c r="K154" s="32">
        <f t="shared" si="42"/>
        <v>79658.805009999996</v>
      </c>
      <c r="L154" s="32">
        <f t="shared" si="42"/>
        <v>78723.192379999993</v>
      </c>
      <c r="M154" s="32">
        <f t="shared" si="42"/>
        <v>32777.04752</v>
      </c>
      <c r="N154" s="32">
        <f t="shared" si="42"/>
        <v>11024.41264</v>
      </c>
    </row>
    <row r="155" spans="1:14" x14ac:dyDescent="0.25">
      <c r="A155" s="18" t="s">
        <v>192</v>
      </c>
      <c r="B155" s="48" t="s">
        <v>215</v>
      </c>
      <c r="C155" s="32">
        <v>-0.40179999998872518</v>
      </c>
      <c r="D155" s="32">
        <f>D139+D148-D152-D153-D154-D156</f>
        <v>-0.58827000000746921</v>
      </c>
      <c r="E155" s="32">
        <f>D155-C155</f>
        <v>-0.18647000001874403</v>
      </c>
      <c r="F155" s="32">
        <f t="shared" ref="F155:N155" si="43">F139+F148-F152-F153-F154-F156</f>
        <v>0.89692000000286498</v>
      </c>
      <c r="G155" s="32">
        <f t="shared" si="43"/>
        <v>-1.5661399999880814</v>
      </c>
      <c r="H155" s="32">
        <f t="shared" si="43"/>
        <v>0.53649000000586966</v>
      </c>
      <c r="I155" s="32">
        <f t="shared" si="43"/>
        <v>0.15140000002429588</v>
      </c>
      <c r="J155" s="32">
        <f t="shared" si="43"/>
        <v>-0.82125999999698251</v>
      </c>
      <c r="K155" s="32">
        <f t="shared" si="43"/>
        <v>-1.1411000000080094</v>
      </c>
      <c r="L155" s="32">
        <f t="shared" si="43"/>
        <v>0.6750799999863375</v>
      </c>
      <c r="M155" s="32">
        <f t="shared" si="43"/>
        <v>-1.1527300000088871</v>
      </c>
      <c r="N155" s="32">
        <f t="shared" si="43"/>
        <v>-0.49389999999948486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19174.979960000011</v>
      </c>
      <c r="D158" s="34">
        <f>SUBTOTAL(9,D150:D157)</f>
        <v>21045.314599999994</v>
      </c>
      <c r="E158" s="34">
        <f>D158-C158</f>
        <v>1870.3346399999828</v>
      </c>
      <c r="F158" s="34">
        <f t="shared" ref="F158:N158" si="45">SUBTOTAL(9,F150:F157)</f>
        <v>30278.553800000002</v>
      </c>
      <c r="G158" s="34">
        <f t="shared" si="45"/>
        <v>49147.749290000014</v>
      </c>
      <c r="H158" s="34">
        <f t="shared" si="45"/>
        <v>63017.115750000004</v>
      </c>
      <c r="I158" s="34">
        <f t="shared" si="45"/>
        <v>43387.165120000027</v>
      </c>
      <c r="J158" s="34">
        <f t="shared" si="45"/>
        <v>79652.438290000006</v>
      </c>
      <c r="K158" s="34">
        <f t="shared" si="45"/>
        <v>79657.663909999988</v>
      </c>
      <c r="L158" s="34">
        <f t="shared" si="45"/>
        <v>78723.867459999979</v>
      </c>
      <c r="M158" s="34">
        <f t="shared" si="45"/>
        <v>32775.894789999991</v>
      </c>
      <c r="N158" s="34">
        <f t="shared" si="45"/>
        <v>11023.918740000001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-12322.747460000011</v>
      </c>
      <c r="D160" s="34">
        <f>D148-D158</f>
        <v>-13562.609909999992</v>
      </c>
      <c r="E160" s="34">
        <f>D160-C160</f>
        <v>-1239.8624499999805</v>
      </c>
      <c r="F160" s="34">
        <f t="shared" ref="F160:N160" si="46">F148-F158</f>
        <v>-13911.503470000001</v>
      </c>
      <c r="G160" s="34">
        <f t="shared" si="46"/>
        <v>-13974.880870000008</v>
      </c>
      <c r="H160" s="34">
        <f t="shared" si="46"/>
        <v>-12940.388010000002</v>
      </c>
      <c r="I160" s="34">
        <f t="shared" si="46"/>
        <v>-12354.871840000022</v>
      </c>
      <c r="J160" s="34">
        <f t="shared" si="46"/>
        <v>-11236.145929999999</v>
      </c>
      <c r="K160" s="34">
        <f t="shared" si="46"/>
        <v>-12684.251139999993</v>
      </c>
      <c r="L160" s="34">
        <f t="shared" si="46"/>
        <v>-12450.64148999998</v>
      </c>
      <c r="M160" s="34">
        <f t="shared" si="46"/>
        <v>-10573.063039999994</v>
      </c>
      <c r="N160" s="34">
        <f t="shared" si="46"/>
        <v>-9913.6772300000011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18985.504840000001</v>
      </c>
      <c r="D164" s="33">
        <f>D29</f>
        <v>20509.445729999999</v>
      </c>
      <c r="E164" s="32">
        <f>D164-C164</f>
        <v>1523.940889999998</v>
      </c>
      <c r="F164" s="33">
        <f t="shared" ref="F164:N164" si="48">F29</f>
        <v>23832.009279999998</v>
      </c>
      <c r="G164" s="33">
        <f t="shared" si="48"/>
        <v>26944.436839999998</v>
      </c>
      <c r="H164" s="33">
        <f t="shared" si="48"/>
        <v>30448.56941</v>
      </c>
      <c r="I164" s="33">
        <f t="shared" si="48"/>
        <v>35300.713689999997</v>
      </c>
      <c r="J164" s="33">
        <f t="shared" si="48"/>
        <v>38344.228519999997</v>
      </c>
      <c r="K164" s="33">
        <f t="shared" si="48"/>
        <v>45239.66489</v>
      </c>
      <c r="L164" s="33">
        <f t="shared" si="48"/>
        <v>50950.396410000001</v>
      </c>
      <c r="M164" s="33">
        <f t="shared" si="48"/>
        <v>55099.028440000002</v>
      </c>
      <c r="N164" s="33">
        <f t="shared" si="48"/>
        <v>58800.694600000003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5"/>
  <sheetViews>
    <sheetView showGridLines="0" topLeftCell="B128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63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64" t="s">
        <v>182</v>
      </c>
      <c r="C8" s="31"/>
      <c r="D8" s="31"/>
      <c r="E8" s="31"/>
    </row>
    <row r="9" spans="1:14" hidden="1" x14ac:dyDescent="0.25">
      <c r="A9" s="18" t="s">
        <v>173</v>
      </c>
      <c r="B9" s="165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65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65" t="s">
        <v>295</v>
      </c>
      <c r="C11" s="32">
        <v>14.81596</v>
      </c>
      <c r="D11" s="32">
        <v>20</v>
      </c>
      <c r="E11" s="32"/>
      <c r="F11" s="33">
        <v>20.6</v>
      </c>
      <c r="G11" s="33">
        <v>21.218</v>
      </c>
      <c r="H11" s="33">
        <v>21.64236</v>
      </c>
      <c r="I11" s="33">
        <v>22.291640000000001</v>
      </c>
      <c r="J11" s="33">
        <v>17.05311</v>
      </c>
      <c r="K11" s="33">
        <v>17.564699999999998</v>
      </c>
      <c r="L11" s="33">
        <v>18.091640000000002</v>
      </c>
      <c r="M11" s="33">
        <v>18.63438</v>
      </c>
      <c r="N11" s="33">
        <v>19.007069999999999</v>
      </c>
    </row>
    <row r="12" spans="1:14" hidden="1" x14ac:dyDescent="0.25">
      <c r="A12" s="18" t="s">
        <v>183</v>
      </c>
      <c r="B12" s="165" t="s">
        <v>244</v>
      </c>
      <c r="C12" s="32">
        <v>9333.0349499999993</v>
      </c>
      <c r="D12" s="32">
        <v>12232.24344</v>
      </c>
      <c r="E12" s="32"/>
      <c r="F12" s="33">
        <v>12289.26483</v>
      </c>
      <c r="G12" s="33">
        <v>13350.55328</v>
      </c>
      <c r="H12" s="33">
        <v>13629.041279999999</v>
      </c>
      <c r="I12" s="33">
        <v>13585.007890000001</v>
      </c>
      <c r="J12" s="33">
        <v>14161.20356</v>
      </c>
      <c r="K12" s="33">
        <v>14294.610430000001</v>
      </c>
      <c r="L12" s="33">
        <v>15169.221740000001</v>
      </c>
      <c r="M12" s="33">
        <v>15684.484850000001</v>
      </c>
      <c r="N12" s="33">
        <v>15491.35347</v>
      </c>
    </row>
    <row r="13" spans="1:14" hidden="1" x14ac:dyDescent="0.25">
      <c r="A13" s="18" t="s">
        <v>183</v>
      </c>
      <c r="B13" s="165" t="s">
        <v>258</v>
      </c>
      <c r="C13" s="32">
        <v>1154.55384</v>
      </c>
      <c r="D13" s="32">
        <v>1151.9516000000001</v>
      </c>
      <c r="E13" s="32"/>
      <c r="F13" s="33">
        <v>1180.02594</v>
      </c>
      <c r="G13" s="33">
        <v>1197.72633</v>
      </c>
      <c r="H13" s="33">
        <v>1223.3726799999999</v>
      </c>
      <c r="I13" s="33">
        <v>1247.8406199999999</v>
      </c>
      <c r="J13" s="33">
        <v>1277.49719</v>
      </c>
      <c r="K13" s="33">
        <v>1306.8791000000001</v>
      </c>
      <c r="L13" s="33">
        <v>1338.2446500000001</v>
      </c>
      <c r="M13" s="33">
        <v>1373.0384799999999</v>
      </c>
      <c r="N13" s="33">
        <v>1410.1104800000001</v>
      </c>
    </row>
    <row r="14" spans="1:14" hidden="1" x14ac:dyDescent="0.25">
      <c r="A14" s="18" t="s">
        <v>183</v>
      </c>
      <c r="B14" s="165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65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165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66" t="s">
        <v>191</v>
      </c>
      <c r="C17" s="34">
        <f>SUBTOTAL(9,C8:C16)</f>
        <v>10502.40475</v>
      </c>
      <c r="D17" s="34">
        <f>SUBTOTAL(9,D8:D16)</f>
        <v>13404.195040000001</v>
      </c>
      <c r="E17" s="34"/>
      <c r="F17" s="34">
        <f t="shared" ref="F17:N17" si="3">SUBTOTAL(9,F8:F16)</f>
        <v>13489.89077</v>
      </c>
      <c r="G17" s="34">
        <f t="shared" si="3"/>
        <v>14569.49761</v>
      </c>
      <c r="H17" s="34">
        <f t="shared" si="3"/>
        <v>14874.05632</v>
      </c>
      <c r="I17" s="34">
        <f t="shared" si="3"/>
        <v>14855.140149999999</v>
      </c>
      <c r="J17" s="34">
        <f t="shared" si="3"/>
        <v>15455.753860000001</v>
      </c>
      <c r="K17" s="34">
        <f t="shared" si="3"/>
        <v>15619.054230000002</v>
      </c>
      <c r="L17" s="34">
        <f t="shared" si="3"/>
        <v>16525.55803</v>
      </c>
      <c r="M17" s="34">
        <f t="shared" si="3"/>
        <v>17076.157709999999</v>
      </c>
      <c r="N17" s="34">
        <f t="shared" si="3"/>
        <v>16920.471020000001</v>
      </c>
    </row>
    <row r="18" spans="1:14" hidden="1" x14ac:dyDescent="0.25">
      <c r="A18" s="18" t="s">
        <v>173</v>
      </c>
      <c r="B18" s="167"/>
    </row>
    <row r="19" spans="1:14" hidden="1" x14ac:dyDescent="0.25">
      <c r="A19" s="18" t="s">
        <v>180</v>
      </c>
      <c r="B19" s="164" t="s">
        <v>195</v>
      </c>
      <c r="C19" s="31"/>
      <c r="D19" s="31"/>
      <c r="E19" s="31"/>
    </row>
    <row r="20" spans="1:14" hidden="1" x14ac:dyDescent="0.25">
      <c r="A20" s="18" t="s">
        <v>183</v>
      </c>
      <c r="B20" s="165" t="s">
        <v>247</v>
      </c>
      <c r="C20" s="32">
        <v>22076.556240000002</v>
      </c>
      <c r="D20" s="32">
        <v>22821.258229999999</v>
      </c>
      <c r="E20" s="32"/>
      <c r="F20" s="33">
        <v>23517.007819999999</v>
      </c>
      <c r="G20" s="33">
        <v>23839.173790000001</v>
      </c>
      <c r="H20" s="33">
        <v>24503.66287</v>
      </c>
      <c r="I20" s="33">
        <v>25050.88032</v>
      </c>
      <c r="J20" s="33">
        <v>25670.945909999999</v>
      </c>
      <c r="K20" s="33">
        <v>26612.17757</v>
      </c>
      <c r="L20" s="33">
        <v>27077.744739999998</v>
      </c>
      <c r="M20" s="33">
        <v>27882.8223</v>
      </c>
      <c r="N20" s="33">
        <v>28651.21862</v>
      </c>
    </row>
    <row r="21" spans="1:14" hidden="1" x14ac:dyDescent="0.25">
      <c r="A21" s="18" t="s">
        <v>183</v>
      </c>
      <c r="B21" s="165" t="s">
        <v>248</v>
      </c>
      <c r="C21" s="32">
        <v>2537.0242699999999</v>
      </c>
      <c r="D21" s="32">
        <v>2358.8524000000002</v>
      </c>
      <c r="E21" s="32"/>
      <c r="F21" s="33">
        <v>2545.80377</v>
      </c>
      <c r="G21" s="33">
        <v>2683.7612600000002</v>
      </c>
      <c r="H21" s="33">
        <v>2704.1918700000001</v>
      </c>
      <c r="I21" s="33">
        <v>2834.5624699999998</v>
      </c>
      <c r="J21" s="33">
        <v>2843.88958</v>
      </c>
      <c r="K21" s="33">
        <v>2705.81414</v>
      </c>
      <c r="L21" s="33">
        <v>2629.59809</v>
      </c>
      <c r="M21" s="33">
        <v>2542.2718399999999</v>
      </c>
      <c r="N21" s="33">
        <v>2454.6965100000002</v>
      </c>
    </row>
    <row r="22" spans="1:14" hidden="1" x14ac:dyDescent="0.25">
      <c r="A22" s="18" t="s">
        <v>183</v>
      </c>
      <c r="B22" s="165" t="s">
        <v>259</v>
      </c>
      <c r="C22" s="32">
        <v>12605.560380000001</v>
      </c>
      <c r="D22" s="32">
        <v>12527.4069</v>
      </c>
      <c r="E22" s="32"/>
      <c r="F22" s="33">
        <v>12533.099039999999</v>
      </c>
      <c r="G22" s="33">
        <v>12700.53665</v>
      </c>
      <c r="H22" s="33">
        <v>14923.983759999999</v>
      </c>
      <c r="I22" s="33">
        <v>15281.93326</v>
      </c>
      <c r="J22" s="33">
        <v>15438.70505</v>
      </c>
      <c r="K22" s="33">
        <v>15609.84743</v>
      </c>
      <c r="L22" s="33">
        <v>15993.374529999999</v>
      </c>
      <c r="M22" s="33">
        <v>16444.831409999999</v>
      </c>
      <c r="N22" s="33">
        <v>16756.944479999998</v>
      </c>
    </row>
    <row r="23" spans="1:14" hidden="1" x14ac:dyDescent="0.25">
      <c r="A23" s="18" t="s">
        <v>183</v>
      </c>
      <c r="B23" s="165" t="s">
        <v>249</v>
      </c>
      <c r="C23" s="32">
        <v>891.65904</v>
      </c>
      <c r="D23" s="32">
        <v>915.03899999999999</v>
      </c>
      <c r="E23" s="32"/>
      <c r="F23" s="33">
        <v>932.14200000000005</v>
      </c>
      <c r="G23" s="33">
        <v>951.42700000000002</v>
      </c>
      <c r="H23" s="33">
        <v>970.673</v>
      </c>
      <c r="I23" s="33">
        <v>989.08600000000001</v>
      </c>
      <c r="J23" s="33">
        <v>1008.175</v>
      </c>
      <c r="K23" s="33">
        <v>1029.2660000000001</v>
      </c>
      <c r="L23" s="33">
        <v>1045.9110000000001</v>
      </c>
      <c r="M23" s="33">
        <v>1062.8889999999999</v>
      </c>
      <c r="N23" s="33">
        <v>1080.2070000000001</v>
      </c>
    </row>
    <row r="24" spans="1:14" hidden="1" x14ac:dyDescent="0.25">
      <c r="A24" s="18" t="s">
        <v>173</v>
      </c>
      <c r="B24" s="165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66" t="s">
        <v>199</v>
      </c>
      <c r="C25" s="34">
        <f>SUBTOTAL(9,C19:C24)</f>
        <v>38110.799930000001</v>
      </c>
      <c r="D25" s="34">
        <f>SUBTOTAL(9,D19:D24)</f>
        <v>38622.556529999994</v>
      </c>
      <c r="E25" s="34"/>
      <c r="F25" s="34">
        <f t="shared" ref="F25:N25" si="4">SUBTOTAL(9,F19:F24)</f>
        <v>39528.052629999998</v>
      </c>
      <c r="G25" s="34">
        <f t="shared" si="4"/>
        <v>40174.898700000005</v>
      </c>
      <c r="H25" s="34">
        <f t="shared" si="4"/>
        <v>43102.511500000001</v>
      </c>
      <c r="I25" s="34">
        <f t="shared" si="4"/>
        <v>44156.462050000002</v>
      </c>
      <c r="J25" s="34">
        <f t="shared" si="4"/>
        <v>44961.715540000005</v>
      </c>
      <c r="K25" s="34">
        <f t="shared" si="4"/>
        <v>45957.10514</v>
      </c>
      <c r="L25" s="34">
        <f t="shared" si="4"/>
        <v>46746.628359999995</v>
      </c>
      <c r="M25" s="34">
        <f t="shared" si="4"/>
        <v>47932.814550000003</v>
      </c>
      <c r="N25" s="34">
        <f t="shared" si="4"/>
        <v>48943.066610000002</v>
      </c>
    </row>
    <row r="26" spans="1:14" hidden="1" x14ac:dyDescent="0.25">
      <c r="A26" s="18" t="s">
        <v>173</v>
      </c>
      <c r="B26" s="167"/>
    </row>
    <row r="27" spans="1:14" ht="15.75" hidden="1" thickBot="1" x14ac:dyDescent="0.3">
      <c r="A27" s="18" t="s">
        <v>173</v>
      </c>
      <c r="B27" s="166" t="s">
        <v>200</v>
      </c>
      <c r="C27" s="34">
        <f>C17-C25</f>
        <v>-27608.39518</v>
      </c>
      <c r="D27" s="34">
        <f>D17-D25</f>
        <v>-25218.361489999996</v>
      </c>
      <c r="E27" s="34"/>
      <c r="F27" s="34">
        <f t="shared" ref="F27:N27" si="5">F17-F25</f>
        <v>-26038.16186</v>
      </c>
      <c r="G27" s="34">
        <f t="shared" si="5"/>
        <v>-25605.401090000007</v>
      </c>
      <c r="H27" s="34">
        <f t="shared" si="5"/>
        <v>-28228.455180000001</v>
      </c>
      <c r="I27" s="34">
        <f t="shared" si="5"/>
        <v>-29301.321900000003</v>
      </c>
      <c r="J27" s="34">
        <f t="shared" si="5"/>
        <v>-29505.961680000004</v>
      </c>
      <c r="K27" s="34">
        <f t="shared" si="5"/>
        <v>-30338.050909999998</v>
      </c>
      <c r="L27" s="34">
        <f t="shared" si="5"/>
        <v>-30221.070329999995</v>
      </c>
      <c r="M27" s="34">
        <f t="shared" si="5"/>
        <v>-30856.656840000003</v>
      </c>
      <c r="N27" s="34">
        <f t="shared" si="5"/>
        <v>-32022.595590000001</v>
      </c>
    </row>
    <row r="28" spans="1:14" hidden="1" x14ac:dyDescent="0.25">
      <c r="A28" s="18" t="s">
        <v>173</v>
      </c>
      <c r="B28" s="16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69" t="s">
        <v>203</v>
      </c>
      <c r="C29" s="32">
        <v>8585.8037199999999</v>
      </c>
      <c r="D29" s="32">
        <v>9155.1982800000005</v>
      </c>
      <c r="E29" s="32"/>
      <c r="F29" s="33">
        <v>10231.647650000001</v>
      </c>
      <c r="G29" s="33">
        <v>10835.73913</v>
      </c>
      <c r="H29" s="33">
        <v>11517.240820000001</v>
      </c>
      <c r="I29" s="33">
        <v>12085.31373</v>
      </c>
      <c r="J29" s="33">
        <v>12316.52023</v>
      </c>
      <c r="K29" s="33">
        <v>13707.564039999999</v>
      </c>
      <c r="L29" s="33">
        <v>14622.32537</v>
      </c>
      <c r="M29" s="33">
        <v>15323.60914</v>
      </c>
      <c r="N29" s="33">
        <v>15861.32408</v>
      </c>
    </row>
    <row r="30" spans="1:14" hidden="1" x14ac:dyDescent="0.25">
      <c r="A30" s="18" t="s">
        <v>173</v>
      </c>
      <c r="B30" s="165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70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6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67"/>
    </row>
    <row r="51" spans="1:14" hidden="1" x14ac:dyDescent="0.25">
      <c r="A51" s="18" t="s">
        <v>180</v>
      </c>
      <c r="B51" s="164" t="s">
        <v>219</v>
      </c>
      <c r="C51" s="31"/>
      <c r="D51" s="31"/>
      <c r="E51" s="31"/>
    </row>
    <row r="52" spans="1:14" hidden="1" x14ac:dyDescent="0.25">
      <c r="A52" s="18" t="s">
        <v>183</v>
      </c>
      <c r="B52" s="165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65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65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65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65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65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66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67"/>
    </row>
    <row r="60" spans="1:14" hidden="1" x14ac:dyDescent="0.25">
      <c r="A60" s="18" t="s">
        <v>180</v>
      </c>
      <c r="B60" s="164" t="s">
        <v>214</v>
      </c>
      <c r="C60" s="31"/>
      <c r="D60" s="31"/>
      <c r="E60" s="31"/>
    </row>
    <row r="61" spans="1:14" hidden="1" x14ac:dyDescent="0.25">
      <c r="A61" s="18" t="s">
        <v>173</v>
      </c>
      <c r="B61" s="165" t="s">
        <v>220</v>
      </c>
      <c r="C61" s="31"/>
      <c r="D61" s="31"/>
      <c r="E61" s="31"/>
    </row>
    <row r="62" spans="1:14" hidden="1" x14ac:dyDescent="0.25">
      <c r="A62" s="18" t="s">
        <v>221</v>
      </c>
      <c r="B62" s="165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165" t="str">
        <f>"-  to improve level of service"</f>
        <v>-  to improve level of service</v>
      </c>
      <c r="C63" s="32">
        <v>0</v>
      </c>
      <c r="D63" s="32">
        <v>104.86996000000001</v>
      </c>
      <c r="E63" s="32"/>
      <c r="F63" s="33">
        <v>413.12912</v>
      </c>
      <c r="G63" s="33">
        <v>1380.2811300000001</v>
      </c>
      <c r="H63" s="33">
        <v>4050.65227</v>
      </c>
      <c r="I63" s="33">
        <v>3587.1250100000002</v>
      </c>
      <c r="J63" s="33">
        <v>6759.9962800000003</v>
      </c>
      <c r="K63" s="33">
        <v>0</v>
      </c>
      <c r="L63" s="33">
        <v>147.98474999999999</v>
      </c>
      <c r="M63" s="33">
        <v>152.42426</v>
      </c>
      <c r="N63" s="33">
        <v>155.47275999999999</v>
      </c>
    </row>
    <row r="64" spans="1:14" hidden="1" x14ac:dyDescent="0.25">
      <c r="A64" s="18" t="s">
        <v>221</v>
      </c>
      <c r="B64" s="165" t="str">
        <f>"-  to replace existing assets"</f>
        <v>-  to replace existing assets</v>
      </c>
      <c r="C64" s="32">
        <v>0</v>
      </c>
      <c r="D64" s="32">
        <v>8860.9237200000007</v>
      </c>
      <c r="E64" s="32"/>
      <c r="F64" s="33">
        <v>12970.60254</v>
      </c>
      <c r="G64" s="33">
        <v>6594.5767500000002</v>
      </c>
      <c r="H64" s="33">
        <v>9933.49424</v>
      </c>
      <c r="I64" s="33">
        <v>6029.2145600000003</v>
      </c>
      <c r="J64" s="33">
        <v>6282.9938199999997</v>
      </c>
      <c r="K64" s="33">
        <v>6566.2183500000001</v>
      </c>
      <c r="L64" s="33">
        <v>7575.2960000000003</v>
      </c>
      <c r="M64" s="33">
        <v>8406.3943099999997</v>
      </c>
      <c r="N64" s="33">
        <v>8563.5338800000009</v>
      </c>
    </row>
    <row r="65" spans="1:14" hidden="1" x14ac:dyDescent="0.25">
      <c r="A65" s="18" t="s">
        <v>173</v>
      </c>
      <c r="B65" s="165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65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65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66" t="s">
        <v>217</v>
      </c>
      <c r="C68" s="34">
        <f>SUBTOTAL(9,C60:C67)</f>
        <v>0</v>
      </c>
      <c r="D68" s="34">
        <f>SUBTOTAL(9,D60:D67)</f>
        <v>8965.7936800000007</v>
      </c>
      <c r="E68" s="34"/>
      <c r="F68" s="34">
        <f t="shared" ref="F68:N68" si="9">SUBTOTAL(9,F60:F67)</f>
        <v>13383.731659999999</v>
      </c>
      <c r="G68" s="34">
        <f t="shared" si="9"/>
        <v>7974.8578800000005</v>
      </c>
      <c r="H68" s="34">
        <f t="shared" si="9"/>
        <v>13984.14651</v>
      </c>
      <c r="I68" s="34">
        <f t="shared" si="9"/>
        <v>9616.3395700000001</v>
      </c>
      <c r="J68" s="34">
        <f t="shared" si="9"/>
        <v>13042.990099999999</v>
      </c>
      <c r="K68" s="34">
        <f t="shared" si="9"/>
        <v>6566.2183500000001</v>
      </c>
      <c r="L68" s="34">
        <f t="shared" si="9"/>
        <v>7723.2807499999999</v>
      </c>
      <c r="M68" s="34">
        <f t="shared" si="9"/>
        <v>8558.8185699999995</v>
      </c>
      <c r="N68" s="34">
        <f t="shared" si="9"/>
        <v>8719.0066400000014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67"/>
    </row>
    <row r="94" spans="1:14" hidden="1" x14ac:dyDescent="0.25">
      <c r="A94" s="18" t="s">
        <v>167</v>
      </c>
      <c r="B94" s="171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68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6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64" t="s">
        <v>182</v>
      </c>
      <c r="C97" s="31"/>
      <c r="D97" s="31"/>
      <c r="E97" s="31"/>
    </row>
    <row r="98" spans="1:14" hidden="1" x14ac:dyDescent="0.25">
      <c r="A98" s="18" t="s">
        <v>183</v>
      </c>
      <c r="B98" s="175" t="s">
        <v>229</v>
      </c>
      <c r="C98" s="32">
        <v>30779</v>
      </c>
      <c r="D98" s="32">
        <v>32463.292270000002</v>
      </c>
      <c r="E98" s="32"/>
      <c r="F98" s="33">
        <v>34120.292269999998</v>
      </c>
      <c r="G98" s="33">
        <v>34261.292269999998</v>
      </c>
      <c r="H98" s="33">
        <v>37460.292269999998</v>
      </c>
      <c r="I98" s="33">
        <v>38989.292269999998</v>
      </c>
      <c r="J98" s="33">
        <v>39316.292269999998</v>
      </c>
      <c r="K98" s="33">
        <v>41452.292269999998</v>
      </c>
      <c r="L98" s="33">
        <v>42151.292269999998</v>
      </c>
      <c r="M98" s="33">
        <v>43413.292269999998</v>
      </c>
      <c r="N98" s="33">
        <v>45129.292269999998</v>
      </c>
    </row>
    <row r="99" spans="1:14" hidden="1" x14ac:dyDescent="0.25">
      <c r="A99" s="18" t="s">
        <v>183</v>
      </c>
      <c r="B99" s="175" t="s">
        <v>230</v>
      </c>
      <c r="C99" s="32">
        <v>0</v>
      </c>
      <c r="D99" s="32">
        <v>2283</v>
      </c>
      <c r="E99" s="32"/>
      <c r="F99" s="33">
        <v>2523</v>
      </c>
      <c r="G99" s="33">
        <v>2553</v>
      </c>
      <c r="H99" s="33">
        <v>2658</v>
      </c>
      <c r="I99" s="33">
        <v>2772</v>
      </c>
      <c r="J99" s="33">
        <v>2880</v>
      </c>
      <c r="K99" s="33">
        <v>2967</v>
      </c>
      <c r="L99" s="33">
        <v>3065</v>
      </c>
      <c r="M99" s="33">
        <v>3140</v>
      </c>
      <c r="N99" s="33">
        <v>3127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 t="s">
        <v>262</v>
      </c>
      <c r="C105" s="32">
        <v>50</v>
      </c>
      <c r="D105" s="32">
        <v>0</v>
      </c>
      <c r="E105" s="32"/>
      <c r="F105" s="33">
        <v>0</v>
      </c>
      <c r="G105" s="33">
        <v>785.06600000000003</v>
      </c>
      <c r="H105" s="33">
        <v>400.38366000000002</v>
      </c>
      <c r="I105" s="33">
        <v>412.39533999999998</v>
      </c>
      <c r="J105" s="33">
        <v>0</v>
      </c>
      <c r="K105" s="33">
        <v>0</v>
      </c>
      <c r="L105" s="33">
        <v>0</v>
      </c>
      <c r="M105" s="33">
        <v>0</v>
      </c>
      <c r="N105" s="33">
        <v>2344.2053000000001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-373.29226999999997</v>
      </c>
      <c r="E107" s="32"/>
      <c r="F107" s="33">
        <v>-373.29226999999997</v>
      </c>
      <c r="G107" s="33">
        <v>-373.29226999999997</v>
      </c>
      <c r="H107" s="33">
        <v>-373.29226999999997</v>
      </c>
      <c r="I107" s="33">
        <v>-373.29226999999997</v>
      </c>
      <c r="J107" s="33">
        <v>-373.29226999999997</v>
      </c>
      <c r="K107" s="33">
        <v>-373.29226999999997</v>
      </c>
      <c r="L107" s="33">
        <v>-373.29226999999997</v>
      </c>
      <c r="M107" s="33">
        <v>-373.29226999999997</v>
      </c>
      <c r="N107" s="33">
        <v>-373.29226999999997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72" customFormat="1" ht="21" hidden="1" x14ac:dyDescent="0.35">
      <c r="A112" s="18" t="s">
        <v>173</v>
      </c>
      <c r="B112" s="173" t="s">
        <v>239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277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31490.167000000001</v>
      </c>
      <c r="D121" s="32">
        <f>D9+D74+D98</f>
        <v>32463.292270000002</v>
      </c>
      <c r="E121" s="32">
        <f t="shared" ref="E121:E127" si="16">D121-C121</f>
        <v>973.12527000000046</v>
      </c>
      <c r="F121" s="32">
        <f t="shared" ref="F121:N121" si="17">F9+F74+F98</f>
        <v>34120.292269999998</v>
      </c>
      <c r="G121" s="32">
        <f t="shared" si="17"/>
        <v>34261.292269999998</v>
      </c>
      <c r="H121" s="32">
        <f t="shared" si="17"/>
        <v>37460.292269999998</v>
      </c>
      <c r="I121" s="32">
        <f t="shared" si="17"/>
        <v>38989.292269999998</v>
      </c>
      <c r="J121" s="32">
        <f t="shared" si="17"/>
        <v>39316.292269999998</v>
      </c>
      <c r="K121" s="32">
        <f t="shared" si="17"/>
        <v>41452.292269999998</v>
      </c>
      <c r="L121" s="32">
        <f t="shared" si="17"/>
        <v>42151.292269999998</v>
      </c>
      <c r="M121" s="32">
        <f t="shared" si="17"/>
        <v>43413.292269999998</v>
      </c>
      <c r="N121" s="32">
        <f t="shared" si="17"/>
        <v>45129.292269999998</v>
      </c>
    </row>
    <row r="122" spans="1:14" x14ac:dyDescent="0.25">
      <c r="A122" s="18" t="s">
        <v>192</v>
      </c>
      <c r="B122" s="46" t="s">
        <v>242</v>
      </c>
      <c r="C122" s="32">
        <v>1524</v>
      </c>
      <c r="D122" s="32">
        <f>D10+D75+D99</f>
        <v>2283</v>
      </c>
      <c r="E122" s="32">
        <f t="shared" si="16"/>
        <v>759</v>
      </c>
      <c r="F122" s="32">
        <f t="shared" ref="F122:N122" si="18">F10+F75+F99</f>
        <v>2523</v>
      </c>
      <c r="G122" s="32">
        <f t="shared" si="18"/>
        <v>2553</v>
      </c>
      <c r="H122" s="32">
        <f t="shared" si="18"/>
        <v>2658</v>
      </c>
      <c r="I122" s="32">
        <f t="shared" si="18"/>
        <v>2772</v>
      </c>
      <c r="J122" s="32">
        <f t="shared" si="18"/>
        <v>2880</v>
      </c>
      <c r="K122" s="32">
        <f t="shared" si="18"/>
        <v>2967</v>
      </c>
      <c r="L122" s="32">
        <f t="shared" si="18"/>
        <v>3065</v>
      </c>
      <c r="M122" s="32">
        <f t="shared" si="18"/>
        <v>3140</v>
      </c>
      <c r="N122" s="32">
        <f t="shared" si="18"/>
        <v>3127</v>
      </c>
    </row>
    <row r="123" spans="1:14" x14ac:dyDescent="0.25">
      <c r="A123" s="18" t="s">
        <v>192</v>
      </c>
      <c r="B123" s="46" t="s">
        <v>243</v>
      </c>
      <c r="C123" s="32">
        <v>14.81596</v>
      </c>
      <c r="D123" s="32">
        <f t="shared" ref="D123:D127" si="19">D11+D76</f>
        <v>20</v>
      </c>
      <c r="E123" s="32">
        <f t="shared" si="16"/>
        <v>5.1840399999999995</v>
      </c>
      <c r="F123" s="32">
        <f t="shared" ref="F123:N123" si="20">F11+F76</f>
        <v>20.6</v>
      </c>
      <c r="G123" s="32">
        <f t="shared" si="20"/>
        <v>21.218</v>
      </c>
      <c r="H123" s="32">
        <f t="shared" si="20"/>
        <v>21.64236</v>
      </c>
      <c r="I123" s="32">
        <f t="shared" si="20"/>
        <v>22.291640000000001</v>
      </c>
      <c r="J123" s="32">
        <f t="shared" si="20"/>
        <v>17.05311</v>
      </c>
      <c r="K123" s="32">
        <f t="shared" si="20"/>
        <v>17.564699999999998</v>
      </c>
      <c r="L123" s="32">
        <f t="shared" si="20"/>
        <v>18.091640000000002</v>
      </c>
      <c r="M123" s="32">
        <f t="shared" si="20"/>
        <v>18.63438</v>
      </c>
      <c r="N123" s="32">
        <f t="shared" si="20"/>
        <v>19.007069999999999</v>
      </c>
    </row>
    <row r="124" spans="1:14" x14ac:dyDescent="0.25">
      <c r="A124" s="18" t="s">
        <v>192</v>
      </c>
      <c r="B124" s="46" t="s">
        <v>244</v>
      </c>
      <c r="C124" s="32">
        <v>9333.0349499999993</v>
      </c>
      <c r="D124" s="32">
        <f t="shared" si="19"/>
        <v>12232.24344</v>
      </c>
      <c r="E124" s="32">
        <f t="shared" si="16"/>
        <v>2899.2084900000009</v>
      </c>
      <c r="F124" s="32">
        <f t="shared" ref="F124:N124" si="21">F12+F77</f>
        <v>12289.26483</v>
      </c>
      <c r="G124" s="32">
        <f t="shared" si="21"/>
        <v>13350.55328</v>
      </c>
      <c r="H124" s="32">
        <f t="shared" si="21"/>
        <v>13629.041279999999</v>
      </c>
      <c r="I124" s="32">
        <f t="shared" si="21"/>
        <v>13585.007890000001</v>
      </c>
      <c r="J124" s="32">
        <f t="shared" si="21"/>
        <v>14161.20356</v>
      </c>
      <c r="K124" s="32">
        <f t="shared" si="21"/>
        <v>14294.610430000001</v>
      </c>
      <c r="L124" s="32">
        <f t="shared" si="21"/>
        <v>15169.221740000001</v>
      </c>
      <c r="M124" s="32">
        <f t="shared" si="21"/>
        <v>15684.484850000001</v>
      </c>
      <c r="N124" s="32">
        <f t="shared" si="21"/>
        <v>15491.35347</v>
      </c>
    </row>
    <row r="125" spans="1:14" x14ac:dyDescent="0.25">
      <c r="A125" s="18" t="s">
        <v>192</v>
      </c>
      <c r="B125" s="46" t="s">
        <v>258</v>
      </c>
      <c r="C125" s="32">
        <v>1154.55384</v>
      </c>
      <c r="D125" s="32">
        <f t="shared" si="19"/>
        <v>1151.9516000000001</v>
      </c>
      <c r="E125" s="32">
        <f t="shared" si="16"/>
        <v>-2.6022399999999379</v>
      </c>
      <c r="F125" s="32">
        <f t="shared" ref="F125:N125" si="22">F13+F78</f>
        <v>1180.02594</v>
      </c>
      <c r="G125" s="32">
        <f t="shared" si="22"/>
        <v>1197.72633</v>
      </c>
      <c r="H125" s="32">
        <f t="shared" si="22"/>
        <v>1223.3726799999999</v>
      </c>
      <c r="I125" s="32">
        <f t="shared" si="22"/>
        <v>1247.8406199999999</v>
      </c>
      <c r="J125" s="32">
        <f t="shared" si="22"/>
        <v>1277.49719</v>
      </c>
      <c r="K125" s="32">
        <f t="shared" si="22"/>
        <v>1306.8791000000001</v>
      </c>
      <c r="L125" s="32">
        <f t="shared" si="22"/>
        <v>1338.2446500000001</v>
      </c>
      <c r="M125" s="32">
        <f t="shared" si="22"/>
        <v>1373.0384799999999</v>
      </c>
      <c r="N125" s="32">
        <f t="shared" si="22"/>
        <v>1410.1104800000001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43516.571750000003</v>
      </c>
      <c r="D129" s="34">
        <f>SUBTOTAL(9,D120:D128)</f>
        <v>48150.487310000004</v>
      </c>
      <c r="E129" s="34">
        <f>D129-C129</f>
        <v>4633.9155600000013</v>
      </c>
      <c r="F129" s="34">
        <f t="shared" ref="F129:N129" si="25">SUBTOTAL(9,F120:F128)</f>
        <v>50133.183039999996</v>
      </c>
      <c r="G129" s="34">
        <f t="shared" si="25"/>
        <v>51383.789879999997</v>
      </c>
      <c r="H129" s="34">
        <f t="shared" si="25"/>
        <v>54992.348589999994</v>
      </c>
      <c r="I129" s="34">
        <f t="shared" si="25"/>
        <v>56616.432420000005</v>
      </c>
      <c r="J129" s="34">
        <f t="shared" si="25"/>
        <v>57652.046130000002</v>
      </c>
      <c r="K129" s="34">
        <f t="shared" si="25"/>
        <v>60038.3465</v>
      </c>
      <c r="L129" s="34">
        <f t="shared" si="25"/>
        <v>61741.850299999998</v>
      </c>
      <c r="M129" s="34">
        <f t="shared" si="25"/>
        <v>63629.449980000005</v>
      </c>
      <c r="N129" s="34">
        <f t="shared" si="25"/>
        <v>65176.763290000003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22072.685030000001</v>
      </c>
      <c r="D132" s="32">
        <f t="shared" ref="D132:D135" si="26">D20+D85</f>
        <v>22821.258229999999</v>
      </c>
      <c r="E132" s="32">
        <f>D132-C132</f>
        <v>748.57319999999891</v>
      </c>
      <c r="F132" s="32">
        <f t="shared" ref="F132:N132" si="27">F20+F85</f>
        <v>23517.007819999999</v>
      </c>
      <c r="G132" s="32">
        <f t="shared" si="27"/>
        <v>23839.173790000001</v>
      </c>
      <c r="H132" s="32">
        <f t="shared" si="27"/>
        <v>24503.66287</v>
      </c>
      <c r="I132" s="32">
        <f t="shared" si="27"/>
        <v>25050.88032</v>
      </c>
      <c r="J132" s="32">
        <f t="shared" si="27"/>
        <v>25670.945909999999</v>
      </c>
      <c r="K132" s="32">
        <f t="shared" si="27"/>
        <v>26612.17757</v>
      </c>
      <c r="L132" s="32">
        <f t="shared" si="27"/>
        <v>27077.744739999998</v>
      </c>
      <c r="M132" s="32">
        <f t="shared" si="27"/>
        <v>27882.8223</v>
      </c>
      <c r="N132" s="32">
        <f t="shared" si="27"/>
        <v>28651.21862</v>
      </c>
    </row>
    <row r="133" spans="1:14" x14ac:dyDescent="0.25">
      <c r="A133" s="18" t="s">
        <v>192</v>
      </c>
      <c r="B133" s="46" t="s">
        <v>248</v>
      </c>
      <c r="C133" s="32">
        <v>2537.0242699999999</v>
      </c>
      <c r="D133" s="32">
        <f t="shared" si="26"/>
        <v>2358.8524000000002</v>
      </c>
      <c r="E133" s="32">
        <f>D133-C133</f>
        <v>-178.17186999999967</v>
      </c>
      <c r="F133" s="32">
        <f t="shared" ref="F133:N133" si="28">F21+F86</f>
        <v>2545.80377</v>
      </c>
      <c r="G133" s="32">
        <f t="shared" si="28"/>
        <v>2683.7612600000002</v>
      </c>
      <c r="H133" s="32">
        <f t="shared" si="28"/>
        <v>2704.1918700000001</v>
      </c>
      <c r="I133" s="32">
        <f t="shared" si="28"/>
        <v>2834.5624699999998</v>
      </c>
      <c r="J133" s="32">
        <f t="shared" si="28"/>
        <v>2843.88958</v>
      </c>
      <c r="K133" s="32">
        <f t="shared" si="28"/>
        <v>2705.81414</v>
      </c>
      <c r="L133" s="32">
        <f t="shared" si="28"/>
        <v>2629.59809</v>
      </c>
      <c r="M133" s="32">
        <f t="shared" si="28"/>
        <v>2542.2718399999999</v>
      </c>
      <c r="N133" s="32">
        <f t="shared" si="28"/>
        <v>2454.6965100000002</v>
      </c>
    </row>
    <row r="134" spans="1:14" x14ac:dyDescent="0.25">
      <c r="A134" s="18" t="s">
        <v>192</v>
      </c>
      <c r="B134" s="46" t="s">
        <v>259</v>
      </c>
      <c r="C134" s="32">
        <v>12703.030189999999</v>
      </c>
      <c r="D134" s="32">
        <f t="shared" si="26"/>
        <v>12527.4069</v>
      </c>
      <c r="E134" s="32">
        <f>D134-C134</f>
        <v>-175.62328999999954</v>
      </c>
      <c r="F134" s="32">
        <f t="shared" ref="F134:N134" si="29">F22+F87</f>
        <v>12533.099039999999</v>
      </c>
      <c r="G134" s="32">
        <f t="shared" si="29"/>
        <v>12700.53665</v>
      </c>
      <c r="H134" s="32">
        <f t="shared" si="29"/>
        <v>14923.983759999999</v>
      </c>
      <c r="I134" s="32">
        <f t="shared" si="29"/>
        <v>15281.93326</v>
      </c>
      <c r="J134" s="32">
        <f t="shared" si="29"/>
        <v>15438.70505</v>
      </c>
      <c r="K134" s="32">
        <f t="shared" si="29"/>
        <v>15609.84743</v>
      </c>
      <c r="L134" s="32">
        <f t="shared" si="29"/>
        <v>15993.374529999999</v>
      </c>
      <c r="M134" s="32">
        <f t="shared" si="29"/>
        <v>16444.831409999999</v>
      </c>
      <c r="N134" s="32">
        <f t="shared" si="29"/>
        <v>16756.944479999998</v>
      </c>
    </row>
    <row r="135" spans="1:14" x14ac:dyDescent="0.25">
      <c r="A135" s="18" t="s">
        <v>192</v>
      </c>
      <c r="B135" s="46" t="s">
        <v>249</v>
      </c>
      <c r="C135" s="32">
        <v>891.65904</v>
      </c>
      <c r="D135" s="32">
        <f t="shared" si="26"/>
        <v>915.03899999999999</v>
      </c>
      <c r="E135" s="32">
        <f>D135-C135</f>
        <v>23.379959999999983</v>
      </c>
      <c r="F135" s="32">
        <f t="shared" ref="F135:N135" si="30">F23+F88</f>
        <v>932.14200000000005</v>
      </c>
      <c r="G135" s="32">
        <f t="shared" si="30"/>
        <v>951.42700000000002</v>
      </c>
      <c r="H135" s="32">
        <f t="shared" si="30"/>
        <v>970.673</v>
      </c>
      <c r="I135" s="32">
        <f t="shared" si="30"/>
        <v>989.08600000000001</v>
      </c>
      <c r="J135" s="32">
        <f t="shared" si="30"/>
        <v>1008.175</v>
      </c>
      <c r="K135" s="32">
        <f t="shared" si="30"/>
        <v>1029.2660000000001</v>
      </c>
      <c r="L135" s="32">
        <f t="shared" si="30"/>
        <v>1045.9110000000001</v>
      </c>
      <c r="M135" s="32">
        <f t="shared" si="30"/>
        <v>1062.8889999999999</v>
      </c>
      <c r="N135" s="32">
        <f t="shared" si="30"/>
        <v>1080.2070000000001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38204.398529999999</v>
      </c>
      <c r="D137" s="34">
        <f>SUBTOTAL(9,D131:D136)</f>
        <v>38622.556529999994</v>
      </c>
      <c r="E137" s="34">
        <f>D137-C137</f>
        <v>418.15799999999581</v>
      </c>
      <c r="F137" s="34">
        <f t="shared" ref="F137:N137" si="31">SUBTOTAL(9,F131:F136)</f>
        <v>39528.052629999998</v>
      </c>
      <c r="G137" s="34">
        <f t="shared" si="31"/>
        <v>40174.898700000005</v>
      </c>
      <c r="H137" s="34">
        <f t="shared" si="31"/>
        <v>43102.511500000001</v>
      </c>
      <c r="I137" s="34">
        <f t="shared" si="31"/>
        <v>44156.462050000002</v>
      </c>
      <c r="J137" s="34">
        <f t="shared" si="31"/>
        <v>44961.715540000005</v>
      </c>
      <c r="K137" s="34">
        <f t="shared" si="31"/>
        <v>45957.10514</v>
      </c>
      <c r="L137" s="34">
        <f t="shared" si="31"/>
        <v>46746.628359999995</v>
      </c>
      <c r="M137" s="34">
        <f t="shared" si="31"/>
        <v>47932.814550000003</v>
      </c>
      <c r="N137" s="34">
        <f t="shared" si="31"/>
        <v>48943.066610000002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5312.1732200000042</v>
      </c>
      <c r="D139" s="34">
        <f>D129-D137</f>
        <v>9527.9307800000097</v>
      </c>
      <c r="E139" s="34">
        <f>D139-C139</f>
        <v>4215.7575600000055</v>
      </c>
      <c r="F139" s="34">
        <f t="shared" ref="F139:N139" si="32">F129-F137</f>
        <v>10605.130409999998</v>
      </c>
      <c r="G139" s="34">
        <f t="shared" si="32"/>
        <v>11208.891179999991</v>
      </c>
      <c r="H139" s="34">
        <f t="shared" si="32"/>
        <v>11889.837089999994</v>
      </c>
      <c r="I139" s="34">
        <f t="shared" si="32"/>
        <v>12459.970370000003</v>
      </c>
      <c r="J139" s="34">
        <f t="shared" si="32"/>
        <v>12690.330589999998</v>
      </c>
      <c r="K139" s="34">
        <f t="shared" si="32"/>
        <v>14081.24136</v>
      </c>
      <c r="L139" s="34">
        <f t="shared" si="32"/>
        <v>14995.221940000003</v>
      </c>
      <c r="M139" s="34">
        <f t="shared" si="32"/>
        <v>15696.635430000002</v>
      </c>
      <c r="N139" s="34">
        <f t="shared" si="32"/>
        <v>16233.696680000001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747.57324000000006</v>
      </c>
      <c r="D142" s="32">
        <f>D35+D52+D105</f>
        <v>0</v>
      </c>
      <c r="E142" s="32">
        <f>D142-C142</f>
        <v>-747.57324000000006</v>
      </c>
      <c r="F142" s="32">
        <f t="shared" ref="F142:N142" si="33">F35+F52+F105</f>
        <v>0</v>
      </c>
      <c r="G142" s="32">
        <f t="shared" si="33"/>
        <v>785.06600000000003</v>
      </c>
      <c r="H142" s="32">
        <f t="shared" si="33"/>
        <v>400.38366000000002</v>
      </c>
      <c r="I142" s="32">
        <f t="shared" si="33"/>
        <v>412.39533999999998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2344.2053000000001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4510.6830400000017</v>
      </c>
      <c r="D144" s="32">
        <f>D152+D153+D154-D142-D143-D145-D146-D164+D107</f>
        <v>-562.69686999999976</v>
      </c>
      <c r="E144" s="32">
        <f>D144-C144</f>
        <v>-5073.3799100000015</v>
      </c>
      <c r="F144" s="32">
        <f t="shared" ref="F144:N144" si="35">F152+F153+F154-F142-F143-F145-F146-F164+F107</f>
        <v>2778.7917399999988</v>
      </c>
      <c r="G144" s="32">
        <f t="shared" si="35"/>
        <v>-4019.2395199999992</v>
      </c>
      <c r="H144" s="32">
        <f t="shared" si="35"/>
        <v>1693.2297600000002</v>
      </c>
      <c r="I144" s="32">
        <f t="shared" si="35"/>
        <v>-3254.6617699999988</v>
      </c>
      <c r="J144" s="32">
        <f t="shared" si="35"/>
        <v>353.17759999999902</v>
      </c>
      <c r="K144" s="32">
        <f t="shared" si="35"/>
        <v>-7514.6379599999991</v>
      </c>
      <c r="L144" s="32">
        <f t="shared" si="35"/>
        <v>-7272.3368900000005</v>
      </c>
      <c r="M144" s="32">
        <f t="shared" si="35"/>
        <v>-7138.0828400000009</v>
      </c>
      <c r="N144" s="32">
        <f t="shared" si="35"/>
        <v>-9859.8150099999984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5258.2562800000014</v>
      </c>
      <c r="D148" s="34">
        <f>SUBTOTAL(9,D141:D147)</f>
        <v>-562.69686999999976</v>
      </c>
      <c r="E148" s="34">
        <f>D148-C148</f>
        <v>-5820.9531500000012</v>
      </c>
      <c r="F148" s="34">
        <f t="shared" ref="F148:N148" si="38">SUBTOTAL(9,F141:F147)</f>
        <v>2778.7917399999988</v>
      </c>
      <c r="G148" s="34">
        <f t="shared" si="38"/>
        <v>-3234.1735199999994</v>
      </c>
      <c r="H148" s="34">
        <f t="shared" si="38"/>
        <v>2093.6134200000001</v>
      </c>
      <c r="I148" s="34">
        <f t="shared" si="38"/>
        <v>-2842.2664299999988</v>
      </c>
      <c r="J148" s="34">
        <f t="shared" si="38"/>
        <v>353.17759999999902</v>
      </c>
      <c r="K148" s="34">
        <f t="shared" si="38"/>
        <v>-7514.6379599999991</v>
      </c>
      <c r="L148" s="34">
        <f t="shared" si="38"/>
        <v>-7272.3368900000005</v>
      </c>
      <c r="M148" s="34">
        <f t="shared" si="38"/>
        <v>-7138.0828400000009</v>
      </c>
      <c r="N148" s="34">
        <f t="shared" si="38"/>
        <v>-7515.6097099999988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258.62952000000001</v>
      </c>
      <c r="D153" s="32">
        <f t="shared" si="39"/>
        <v>104.86996000000001</v>
      </c>
      <c r="E153" s="32">
        <f>D153-C153</f>
        <v>-153.75956000000002</v>
      </c>
      <c r="F153" s="32">
        <f t="shared" ref="F153:N153" si="41">F63</f>
        <v>413.12912</v>
      </c>
      <c r="G153" s="32">
        <f t="shared" si="41"/>
        <v>1380.2811300000001</v>
      </c>
      <c r="H153" s="32">
        <f t="shared" si="41"/>
        <v>4050.65227</v>
      </c>
      <c r="I153" s="32">
        <f t="shared" si="41"/>
        <v>3587.1250100000002</v>
      </c>
      <c r="J153" s="32">
        <f t="shared" si="41"/>
        <v>6759.9962800000003</v>
      </c>
      <c r="K153" s="32">
        <f t="shared" si="41"/>
        <v>0</v>
      </c>
      <c r="L153" s="32">
        <f t="shared" si="41"/>
        <v>147.98474999999999</v>
      </c>
      <c r="M153" s="32">
        <f t="shared" si="41"/>
        <v>152.42426</v>
      </c>
      <c r="N153" s="32">
        <f t="shared" si="41"/>
        <v>155.47275999999999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10311.59748</v>
      </c>
      <c r="D154" s="32">
        <f t="shared" si="39"/>
        <v>8860.9237200000007</v>
      </c>
      <c r="E154" s="32">
        <f>D154-C154</f>
        <v>-1450.6737599999997</v>
      </c>
      <c r="F154" s="32">
        <f t="shared" ref="F154:N154" si="42">F64</f>
        <v>12970.60254</v>
      </c>
      <c r="G154" s="32">
        <f t="shared" si="42"/>
        <v>6594.5767500000002</v>
      </c>
      <c r="H154" s="32">
        <f t="shared" si="42"/>
        <v>9933.49424</v>
      </c>
      <c r="I154" s="32">
        <f t="shared" si="42"/>
        <v>6029.2145600000003</v>
      </c>
      <c r="J154" s="32">
        <f t="shared" si="42"/>
        <v>6282.9938199999997</v>
      </c>
      <c r="K154" s="32">
        <f t="shared" si="42"/>
        <v>6566.2183500000001</v>
      </c>
      <c r="L154" s="32">
        <f t="shared" si="42"/>
        <v>7575.2960000000003</v>
      </c>
      <c r="M154" s="32">
        <f t="shared" si="42"/>
        <v>8406.3943099999997</v>
      </c>
      <c r="N154" s="32">
        <f t="shared" si="42"/>
        <v>8563.5338800000009</v>
      </c>
    </row>
    <row r="155" spans="1:14" x14ac:dyDescent="0.25">
      <c r="A155" s="18" t="s">
        <v>192</v>
      </c>
      <c r="B155" s="48" t="s">
        <v>215</v>
      </c>
      <c r="C155" s="32">
        <v>0.20250000000487489</v>
      </c>
      <c r="D155" s="32">
        <f>D139+D148-D152-D153-D154-D156</f>
        <v>-0.55976999999074906</v>
      </c>
      <c r="E155" s="32">
        <f>D155-C155</f>
        <v>-0.76226999999562395</v>
      </c>
      <c r="F155" s="32">
        <f t="shared" ref="F155:N155" si="43">F139+F148-F152-F153-F154-F156</f>
        <v>0.19048999999722582</v>
      </c>
      <c r="G155" s="32">
        <f t="shared" si="43"/>
        <v>-0.14022000000841217</v>
      </c>
      <c r="H155" s="32">
        <f t="shared" si="43"/>
        <v>-0.69600000000718865</v>
      </c>
      <c r="I155" s="32">
        <f t="shared" si="43"/>
        <v>1.3643700000029639</v>
      </c>
      <c r="J155" s="32">
        <f t="shared" si="43"/>
        <v>0.51808999999684602</v>
      </c>
      <c r="K155" s="32">
        <f t="shared" si="43"/>
        <v>0.38505000000077416</v>
      </c>
      <c r="L155" s="32">
        <f t="shared" si="43"/>
        <v>-0.39569999999730499</v>
      </c>
      <c r="M155" s="32">
        <f t="shared" si="43"/>
        <v>-0.2659799999983079</v>
      </c>
      <c r="N155" s="32">
        <f t="shared" si="43"/>
        <v>-0.91966999999931431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10570.429500000006</v>
      </c>
      <c r="D158" s="34">
        <f>SUBTOTAL(9,D150:D157)</f>
        <v>8965.2339100000099</v>
      </c>
      <c r="E158" s="34">
        <f>D158-C158</f>
        <v>-1605.1955899999957</v>
      </c>
      <c r="F158" s="34">
        <f t="shared" ref="F158:N158" si="45">SUBTOTAL(9,F150:F157)</f>
        <v>13383.922149999997</v>
      </c>
      <c r="G158" s="34">
        <f t="shared" si="45"/>
        <v>7974.7176599999921</v>
      </c>
      <c r="H158" s="34">
        <f t="shared" si="45"/>
        <v>13983.450509999993</v>
      </c>
      <c r="I158" s="34">
        <f t="shared" si="45"/>
        <v>9617.7039400000031</v>
      </c>
      <c r="J158" s="34">
        <f t="shared" si="45"/>
        <v>13043.508189999997</v>
      </c>
      <c r="K158" s="34">
        <f t="shared" si="45"/>
        <v>6566.6034000000009</v>
      </c>
      <c r="L158" s="34">
        <f t="shared" si="45"/>
        <v>7722.8850500000026</v>
      </c>
      <c r="M158" s="34">
        <f t="shared" si="45"/>
        <v>8558.5525900000011</v>
      </c>
      <c r="N158" s="34">
        <f t="shared" si="45"/>
        <v>8718.0869700000021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-5312.1732200000042</v>
      </c>
      <c r="D160" s="34">
        <f>D148-D158</f>
        <v>-9527.9307800000097</v>
      </c>
      <c r="E160" s="34">
        <f>D160-C160</f>
        <v>-4215.7575600000055</v>
      </c>
      <c r="F160" s="34">
        <f t="shared" ref="F160:N160" si="46">F148-F158</f>
        <v>-10605.130409999998</v>
      </c>
      <c r="G160" s="34">
        <f t="shared" si="46"/>
        <v>-11208.891179999991</v>
      </c>
      <c r="H160" s="34">
        <f t="shared" si="46"/>
        <v>-11889.837089999994</v>
      </c>
      <c r="I160" s="34">
        <f t="shared" si="46"/>
        <v>-12459.970370000003</v>
      </c>
      <c r="J160" s="34">
        <f t="shared" si="46"/>
        <v>-12690.330589999998</v>
      </c>
      <c r="K160" s="34">
        <f t="shared" si="46"/>
        <v>-14081.24136</v>
      </c>
      <c r="L160" s="34">
        <f t="shared" si="46"/>
        <v>-14995.221940000003</v>
      </c>
      <c r="M160" s="34">
        <f t="shared" si="46"/>
        <v>-15696.635430000002</v>
      </c>
      <c r="N160" s="34">
        <f t="shared" si="46"/>
        <v>-16233.696680000001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8585.8037199999999</v>
      </c>
      <c r="D164" s="33">
        <f>D29</f>
        <v>9155.1982800000005</v>
      </c>
      <c r="E164" s="32">
        <f>D164-C164</f>
        <v>569.39456000000064</v>
      </c>
      <c r="F164" s="33">
        <f t="shared" ref="F164:N164" si="48">F29</f>
        <v>10231.647650000001</v>
      </c>
      <c r="G164" s="33">
        <f t="shared" si="48"/>
        <v>10835.73913</v>
      </c>
      <c r="H164" s="33">
        <f t="shared" si="48"/>
        <v>11517.240820000001</v>
      </c>
      <c r="I164" s="33">
        <f t="shared" si="48"/>
        <v>12085.31373</v>
      </c>
      <c r="J164" s="33">
        <f t="shared" si="48"/>
        <v>12316.52023</v>
      </c>
      <c r="K164" s="33">
        <f t="shared" si="48"/>
        <v>13707.564039999999</v>
      </c>
      <c r="L164" s="33">
        <f t="shared" si="48"/>
        <v>14622.32537</v>
      </c>
      <c r="M164" s="33">
        <f t="shared" si="48"/>
        <v>15323.60914</v>
      </c>
      <c r="N164" s="33">
        <f t="shared" si="48"/>
        <v>15861.32408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5"/>
  <sheetViews>
    <sheetView showGridLines="0" topLeftCell="B125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76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77" t="s">
        <v>182</v>
      </c>
      <c r="C8" s="31"/>
      <c r="D8" s="31"/>
      <c r="E8" s="31"/>
    </row>
    <row r="9" spans="1:14" hidden="1" x14ac:dyDescent="0.25">
      <c r="A9" s="18" t="s">
        <v>173</v>
      </c>
      <c r="B9" s="178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78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78" t="s">
        <v>295</v>
      </c>
      <c r="C11" s="32">
        <v>224.10004000000001</v>
      </c>
      <c r="D11" s="32">
        <v>324.10000000000002</v>
      </c>
      <c r="E11" s="32"/>
      <c r="F11" s="33">
        <v>333.82299999999998</v>
      </c>
      <c r="G11" s="33">
        <v>340.49946</v>
      </c>
      <c r="H11" s="33">
        <v>347.30945000000003</v>
      </c>
      <c r="I11" s="33">
        <v>354.25556</v>
      </c>
      <c r="J11" s="33">
        <v>361.34071</v>
      </c>
      <c r="K11" s="33">
        <v>368.56749000000002</v>
      </c>
      <c r="L11" s="33">
        <v>375.93882000000002</v>
      </c>
      <c r="M11" s="33">
        <v>383.45762000000002</v>
      </c>
      <c r="N11" s="33">
        <v>391.1268</v>
      </c>
    </row>
    <row r="12" spans="1:14" hidden="1" x14ac:dyDescent="0.25">
      <c r="A12" s="18" t="s">
        <v>183</v>
      </c>
      <c r="B12" s="178" t="s">
        <v>244</v>
      </c>
      <c r="C12" s="32">
        <v>551.63091999999995</v>
      </c>
      <c r="D12" s="32">
        <v>643.12516000000005</v>
      </c>
      <c r="E12" s="32"/>
      <c r="F12" s="33">
        <v>671.27173000000005</v>
      </c>
      <c r="G12" s="33">
        <v>700.34617000000003</v>
      </c>
      <c r="H12" s="33">
        <v>724.90116999999998</v>
      </c>
      <c r="I12" s="33">
        <v>757.45145000000002</v>
      </c>
      <c r="J12" s="33">
        <v>784.94167000000004</v>
      </c>
      <c r="K12" s="33">
        <v>821.03466000000003</v>
      </c>
      <c r="L12" s="33">
        <v>844.59882000000005</v>
      </c>
      <c r="M12" s="33">
        <v>868.84865000000002</v>
      </c>
      <c r="N12" s="33">
        <v>886.22573</v>
      </c>
    </row>
    <row r="13" spans="1:14" hidden="1" x14ac:dyDescent="0.25">
      <c r="A13" s="18" t="s">
        <v>183</v>
      </c>
      <c r="B13" s="178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178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78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178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79" t="s">
        <v>191</v>
      </c>
      <c r="C17" s="34">
        <f>SUBTOTAL(9,C8:C16)</f>
        <v>775.73095999999998</v>
      </c>
      <c r="D17" s="34">
        <f>SUBTOTAL(9,D8:D16)</f>
        <v>967.22516000000007</v>
      </c>
      <c r="E17" s="34"/>
      <c r="F17" s="34">
        <f t="shared" ref="F17:N17" si="3">SUBTOTAL(9,F8:F16)</f>
        <v>1005.09473</v>
      </c>
      <c r="G17" s="34">
        <f t="shared" si="3"/>
        <v>1040.84563</v>
      </c>
      <c r="H17" s="34">
        <f t="shared" si="3"/>
        <v>1072.2106200000001</v>
      </c>
      <c r="I17" s="34">
        <f t="shared" si="3"/>
        <v>1111.7070100000001</v>
      </c>
      <c r="J17" s="34">
        <f t="shared" si="3"/>
        <v>1146.2823800000001</v>
      </c>
      <c r="K17" s="34">
        <f t="shared" si="3"/>
        <v>1189.6021500000002</v>
      </c>
      <c r="L17" s="34">
        <f t="shared" si="3"/>
        <v>1220.53764</v>
      </c>
      <c r="M17" s="34">
        <f t="shared" si="3"/>
        <v>1252.30627</v>
      </c>
      <c r="N17" s="34">
        <f t="shared" si="3"/>
        <v>1277.3525300000001</v>
      </c>
    </row>
    <row r="18" spans="1:14" hidden="1" x14ac:dyDescent="0.25">
      <c r="A18" s="18" t="s">
        <v>173</v>
      </c>
      <c r="B18" s="180"/>
    </row>
    <row r="19" spans="1:14" hidden="1" x14ac:dyDescent="0.25">
      <c r="A19" s="18" t="s">
        <v>180</v>
      </c>
      <c r="B19" s="177" t="s">
        <v>195</v>
      </c>
      <c r="C19" s="31"/>
      <c r="D19" s="31"/>
      <c r="E19" s="31"/>
    </row>
    <row r="20" spans="1:14" hidden="1" x14ac:dyDescent="0.25">
      <c r="A20" s="18" t="s">
        <v>183</v>
      </c>
      <c r="B20" s="178" t="s">
        <v>247</v>
      </c>
      <c r="C20" s="32">
        <v>4836.4835199999998</v>
      </c>
      <c r="D20" s="32">
        <v>5767.32359</v>
      </c>
      <c r="E20" s="32"/>
      <c r="F20" s="33">
        <v>5533.7867299999998</v>
      </c>
      <c r="G20" s="33">
        <v>6163.9231300000001</v>
      </c>
      <c r="H20" s="33">
        <v>5967.7284399999999</v>
      </c>
      <c r="I20" s="33">
        <v>6212.9073699999999</v>
      </c>
      <c r="J20" s="33">
        <v>6055.6876499999998</v>
      </c>
      <c r="K20" s="33">
        <v>6193.2015600000004</v>
      </c>
      <c r="L20" s="33">
        <v>6334.2767999999996</v>
      </c>
      <c r="M20" s="33">
        <v>6482.4259199999997</v>
      </c>
      <c r="N20" s="33">
        <v>6938.8809199999996</v>
      </c>
    </row>
    <row r="21" spans="1:14" hidden="1" x14ac:dyDescent="0.25">
      <c r="A21" s="18" t="s">
        <v>183</v>
      </c>
      <c r="B21" s="178" t="s">
        <v>248</v>
      </c>
      <c r="C21" s="32">
        <v>88.641599999999997</v>
      </c>
      <c r="D21" s="32">
        <v>53.662999999999997</v>
      </c>
      <c r="E21" s="32"/>
      <c r="F21" s="33">
        <v>53.874299999999998</v>
      </c>
      <c r="G21" s="33">
        <v>52.597969999999997</v>
      </c>
      <c r="H21" s="33">
        <v>49.356050000000003</v>
      </c>
      <c r="I21" s="33">
        <v>50.748600000000003</v>
      </c>
      <c r="J21" s="33">
        <v>52.695279999999997</v>
      </c>
      <c r="K21" s="33">
        <v>49.342640000000003</v>
      </c>
      <c r="L21" s="33">
        <v>45.89696</v>
      </c>
      <c r="M21" s="33">
        <v>41.949010000000001</v>
      </c>
      <c r="N21" s="33">
        <v>37.989800000000002</v>
      </c>
    </row>
    <row r="22" spans="1:14" hidden="1" x14ac:dyDescent="0.25">
      <c r="A22" s="18" t="s">
        <v>183</v>
      </c>
      <c r="B22" s="178" t="s">
        <v>259</v>
      </c>
      <c r="C22" s="32">
        <v>1049.7802999999999</v>
      </c>
      <c r="D22" s="32">
        <v>1808.6057800000001</v>
      </c>
      <c r="E22" s="32"/>
      <c r="F22" s="33">
        <v>1775.35988</v>
      </c>
      <c r="G22" s="33">
        <v>1839.1334300000001</v>
      </c>
      <c r="H22" s="33">
        <v>2121.3511100000001</v>
      </c>
      <c r="I22" s="33">
        <v>2186.3965699999999</v>
      </c>
      <c r="J22" s="33">
        <v>2182.00389</v>
      </c>
      <c r="K22" s="33">
        <v>2195.44004</v>
      </c>
      <c r="L22" s="33">
        <v>2240.2482</v>
      </c>
      <c r="M22" s="33">
        <v>2294.7677399999998</v>
      </c>
      <c r="N22" s="33">
        <v>2362.7487999999998</v>
      </c>
    </row>
    <row r="23" spans="1:14" hidden="1" x14ac:dyDescent="0.25">
      <c r="A23" s="18" t="s">
        <v>183</v>
      </c>
      <c r="B23" s="178" t="s">
        <v>249</v>
      </c>
      <c r="C23" s="32">
        <v>14911.226430000001</v>
      </c>
      <c r="D23" s="32">
        <v>16228.478520000001</v>
      </c>
      <c r="E23" s="32"/>
      <c r="F23" s="33">
        <v>17045.334920000001</v>
      </c>
      <c r="G23" s="33">
        <v>17343.764780000001</v>
      </c>
      <c r="H23" s="33">
        <v>17644.3472</v>
      </c>
      <c r="I23" s="33">
        <v>17934.38479</v>
      </c>
      <c r="J23" s="33">
        <v>18234.51254</v>
      </c>
      <c r="K23" s="33">
        <v>18562.488860000001</v>
      </c>
      <c r="L23" s="33">
        <v>18830.53155</v>
      </c>
      <c r="M23" s="33">
        <v>19104.016800000001</v>
      </c>
      <c r="N23" s="33">
        <v>19383.054270000001</v>
      </c>
    </row>
    <row r="24" spans="1:14" hidden="1" x14ac:dyDescent="0.25">
      <c r="A24" s="18" t="s">
        <v>173</v>
      </c>
      <c r="B24" s="178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79" t="s">
        <v>199</v>
      </c>
      <c r="C25" s="34">
        <f>SUBTOTAL(9,C19:C24)</f>
        <v>20886.131849999998</v>
      </c>
      <c r="D25" s="34">
        <f>SUBTOTAL(9,D19:D24)</f>
        <v>23858.070889999999</v>
      </c>
      <c r="E25" s="34"/>
      <c r="F25" s="34">
        <f t="shared" ref="F25:N25" si="4">SUBTOTAL(9,F19:F24)</f>
        <v>24408.35583</v>
      </c>
      <c r="G25" s="34">
        <f t="shared" si="4"/>
        <v>25399.419310000001</v>
      </c>
      <c r="H25" s="34">
        <f t="shared" si="4"/>
        <v>25782.782800000001</v>
      </c>
      <c r="I25" s="34">
        <f t="shared" si="4"/>
        <v>26384.437330000001</v>
      </c>
      <c r="J25" s="34">
        <f t="shared" si="4"/>
        <v>26524.899359999999</v>
      </c>
      <c r="K25" s="34">
        <f t="shared" si="4"/>
        <v>27000.473100000003</v>
      </c>
      <c r="L25" s="34">
        <f t="shared" si="4"/>
        <v>27450.953509999999</v>
      </c>
      <c r="M25" s="34">
        <f t="shared" si="4"/>
        <v>27923.159469999999</v>
      </c>
      <c r="N25" s="34">
        <f t="shared" si="4"/>
        <v>28722.673790000001</v>
      </c>
    </row>
    <row r="26" spans="1:14" hidden="1" x14ac:dyDescent="0.25">
      <c r="A26" s="18" t="s">
        <v>173</v>
      </c>
      <c r="B26" s="180"/>
    </row>
    <row r="27" spans="1:14" ht="15.75" hidden="1" thickBot="1" x14ac:dyDescent="0.3">
      <c r="A27" s="18" t="s">
        <v>173</v>
      </c>
      <c r="B27" s="179" t="s">
        <v>200</v>
      </c>
      <c r="C27" s="34">
        <f>C17-C25</f>
        <v>-20110.400889999997</v>
      </c>
      <c r="D27" s="34">
        <f>D17-D25</f>
        <v>-22890.845729999997</v>
      </c>
      <c r="E27" s="34"/>
      <c r="F27" s="34">
        <f t="shared" ref="F27:N27" si="5">F17-F25</f>
        <v>-23403.2611</v>
      </c>
      <c r="G27" s="34">
        <f t="shared" si="5"/>
        <v>-24358.573680000001</v>
      </c>
      <c r="H27" s="34">
        <f t="shared" si="5"/>
        <v>-24710.572179999999</v>
      </c>
      <c r="I27" s="34">
        <f t="shared" si="5"/>
        <v>-25272.730320000002</v>
      </c>
      <c r="J27" s="34">
        <f t="shared" si="5"/>
        <v>-25378.616979999999</v>
      </c>
      <c r="K27" s="34">
        <f t="shared" si="5"/>
        <v>-25810.870950000004</v>
      </c>
      <c r="L27" s="34">
        <f t="shared" si="5"/>
        <v>-26230.415870000001</v>
      </c>
      <c r="M27" s="34">
        <f t="shared" si="5"/>
        <v>-26670.853199999998</v>
      </c>
      <c r="N27" s="34">
        <f t="shared" si="5"/>
        <v>-27445.321260000001</v>
      </c>
    </row>
    <row r="28" spans="1:14" hidden="1" x14ac:dyDescent="0.25">
      <c r="A28" s="18" t="s">
        <v>173</v>
      </c>
      <c r="B28" s="18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82" t="s">
        <v>203</v>
      </c>
      <c r="C29" s="32">
        <v>715.26035000000002</v>
      </c>
      <c r="D29" s="32">
        <v>729.38386000000003</v>
      </c>
      <c r="E29" s="32"/>
      <c r="F29" s="33">
        <v>694.15364999999997</v>
      </c>
      <c r="G29" s="33">
        <v>695.63500999999997</v>
      </c>
      <c r="H29" s="33">
        <v>730.01410999999996</v>
      </c>
      <c r="I29" s="33">
        <v>689.79084999999998</v>
      </c>
      <c r="J29" s="33">
        <v>1008.61619</v>
      </c>
      <c r="K29" s="33">
        <v>1159.43237</v>
      </c>
      <c r="L29" s="33">
        <v>1180.5222000000001</v>
      </c>
      <c r="M29" s="33">
        <v>1178.17679</v>
      </c>
      <c r="N29" s="33">
        <v>1009.46675</v>
      </c>
    </row>
    <row r="30" spans="1:14" hidden="1" x14ac:dyDescent="0.25">
      <c r="A30" s="18" t="s">
        <v>173</v>
      </c>
      <c r="B30" s="178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83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8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80"/>
    </row>
    <row r="51" spans="1:14" hidden="1" x14ac:dyDescent="0.25">
      <c r="A51" s="18" t="s">
        <v>180</v>
      </c>
      <c r="B51" s="177" t="s">
        <v>219</v>
      </c>
      <c r="C51" s="31"/>
      <c r="D51" s="31"/>
      <c r="E51" s="31"/>
    </row>
    <row r="52" spans="1:14" hidden="1" x14ac:dyDescent="0.25">
      <c r="A52" s="18" t="s">
        <v>183</v>
      </c>
      <c r="B52" s="178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78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78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78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78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78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79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80"/>
    </row>
    <row r="60" spans="1:14" hidden="1" x14ac:dyDescent="0.25">
      <c r="A60" s="18" t="s">
        <v>180</v>
      </c>
      <c r="B60" s="177" t="s">
        <v>214</v>
      </c>
      <c r="C60" s="31"/>
      <c r="D60" s="31"/>
      <c r="E60" s="31"/>
    </row>
    <row r="61" spans="1:14" hidden="1" x14ac:dyDescent="0.25">
      <c r="A61" s="18" t="s">
        <v>173</v>
      </c>
      <c r="B61" s="178" t="s">
        <v>220</v>
      </c>
      <c r="C61" s="31"/>
      <c r="D61" s="31"/>
      <c r="E61" s="31"/>
    </row>
    <row r="62" spans="1:14" hidden="1" x14ac:dyDescent="0.25">
      <c r="A62" s="18" t="s">
        <v>221</v>
      </c>
      <c r="B62" s="178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178" t="str">
        <f>"-  to improve level of service"</f>
        <v>-  to improve level of service</v>
      </c>
      <c r="C63" s="32">
        <v>0</v>
      </c>
      <c r="D63" s="32">
        <v>50495.092290000001</v>
      </c>
      <c r="E63" s="32"/>
      <c r="F63" s="33">
        <v>32669.751209999999</v>
      </c>
      <c r="G63" s="33">
        <v>8584.8890599999995</v>
      </c>
      <c r="H63" s="33">
        <v>5889.4313099999999</v>
      </c>
      <c r="I63" s="33">
        <v>977.37462000000005</v>
      </c>
      <c r="J63" s="33">
        <v>2.1619100000000002</v>
      </c>
      <c r="K63" s="33">
        <v>2.21163</v>
      </c>
      <c r="L63" s="33">
        <v>2.26471</v>
      </c>
      <c r="M63" s="33">
        <v>2.3235899999999998</v>
      </c>
      <c r="N63" s="33">
        <v>2.3863300000000001</v>
      </c>
    </row>
    <row r="64" spans="1:14" hidden="1" x14ac:dyDescent="0.25">
      <c r="A64" s="18" t="s">
        <v>221</v>
      </c>
      <c r="B64" s="178" t="str">
        <f>"-  to replace existing assets"</f>
        <v>-  to replace existing assets</v>
      </c>
      <c r="C64" s="32">
        <v>0</v>
      </c>
      <c r="D64" s="32">
        <v>20</v>
      </c>
      <c r="E64" s="32"/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</row>
    <row r="65" spans="1:14" hidden="1" x14ac:dyDescent="0.25">
      <c r="A65" s="18" t="s">
        <v>173</v>
      </c>
      <c r="B65" s="178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78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78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79" t="s">
        <v>217</v>
      </c>
      <c r="C68" s="34">
        <f>SUBTOTAL(9,C60:C67)</f>
        <v>0</v>
      </c>
      <c r="D68" s="34">
        <f>SUBTOTAL(9,D60:D67)</f>
        <v>50515.092290000001</v>
      </c>
      <c r="E68" s="34"/>
      <c r="F68" s="34">
        <f t="shared" ref="F68:N68" si="9">SUBTOTAL(9,F60:F67)</f>
        <v>32669.751209999999</v>
      </c>
      <c r="G68" s="34">
        <f t="shared" si="9"/>
        <v>8584.8890599999995</v>
      </c>
      <c r="H68" s="34">
        <f t="shared" si="9"/>
        <v>5889.4313099999999</v>
      </c>
      <c r="I68" s="34">
        <f t="shared" si="9"/>
        <v>977.37462000000005</v>
      </c>
      <c r="J68" s="34">
        <f t="shared" si="9"/>
        <v>2.1619100000000002</v>
      </c>
      <c r="K68" s="34">
        <f t="shared" si="9"/>
        <v>2.21163</v>
      </c>
      <c r="L68" s="34">
        <f t="shared" si="9"/>
        <v>2.26471</v>
      </c>
      <c r="M68" s="34">
        <f t="shared" si="9"/>
        <v>2.3235899999999998</v>
      </c>
      <c r="N68" s="34">
        <f t="shared" si="9"/>
        <v>2.3863300000000001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80"/>
    </row>
    <row r="94" spans="1:14" hidden="1" x14ac:dyDescent="0.25">
      <c r="A94" s="18" t="s">
        <v>167</v>
      </c>
      <c r="B94" s="184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81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81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77" t="s">
        <v>182</v>
      </c>
      <c r="C97" s="31"/>
      <c r="D97" s="31"/>
      <c r="E97" s="31"/>
    </row>
    <row r="98" spans="1:14" hidden="1" x14ac:dyDescent="0.25">
      <c r="A98" s="18" t="s">
        <v>183</v>
      </c>
      <c r="B98" s="188" t="s">
        <v>229</v>
      </c>
      <c r="C98" s="32">
        <v>21740</v>
      </c>
      <c r="D98" s="32">
        <v>17543.178599999999</v>
      </c>
      <c r="E98" s="32"/>
      <c r="F98" s="33">
        <v>18111.478599999999</v>
      </c>
      <c r="G98" s="33">
        <v>18963.528600000001</v>
      </c>
      <c r="H98" s="33">
        <v>19236.228599999999</v>
      </c>
      <c r="I98" s="33">
        <v>19648.778600000001</v>
      </c>
      <c r="J98" s="33">
        <v>19895.978599999999</v>
      </c>
      <c r="K98" s="33">
        <v>20320.328600000001</v>
      </c>
      <c r="L98" s="33">
        <v>20655.578600000001</v>
      </c>
      <c r="M98" s="33">
        <v>20984.328600000001</v>
      </c>
      <c r="N98" s="33">
        <v>21612.178599999999</v>
      </c>
    </row>
    <row r="99" spans="1:14" hidden="1" x14ac:dyDescent="0.25">
      <c r="A99" s="18" t="s">
        <v>183</v>
      </c>
      <c r="B99" s="188" t="s">
        <v>230</v>
      </c>
      <c r="C99" s="32">
        <v>0</v>
      </c>
      <c r="D99" s="32">
        <v>5965.8</v>
      </c>
      <c r="E99" s="32"/>
      <c r="F99" s="33">
        <v>6024.5</v>
      </c>
      <c r="G99" s="33">
        <v>6128.45</v>
      </c>
      <c r="H99" s="33">
        <v>6242.75</v>
      </c>
      <c r="I99" s="33">
        <v>6351.2</v>
      </c>
      <c r="J99" s="33">
        <v>6530</v>
      </c>
      <c r="K99" s="33">
        <v>6686.65</v>
      </c>
      <c r="L99" s="33">
        <v>6793.4</v>
      </c>
      <c r="M99" s="33">
        <v>6902.65</v>
      </c>
      <c r="N99" s="33">
        <v>6880.8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112.0214</v>
      </c>
      <c r="E107" s="32"/>
      <c r="F107" s="33">
        <v>-37.9786</v>
      </c>
      <c r="G107" s="33">
        <v>-37.9786</v>
      </c>
      <c r="H107" s="33">
        <v>-37.9786</v>
      </c>
      <c r="I107" s="33">
        <v>-37.9786</v>
      </c>
      <c r="J107" s="33">
        <v>-37.9786</v>
      </c>
      <c r="K107" s="33">
        <v>-37.9786</v>
      </c>
      <c r="L107" s="33">
        <v>-37.9786</v>
      </c>
      <c r="M107" s="33">
        <v>-37.9786</v>
      </c>
      <c r="N107" s="33">
        <v>-37.9786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85" customFormat="1" ht="21" hidden="1" x14ac:dyDescent="0.35">
      <c r="A112" s="18" t="s">
        <v>173</v>
      </c>
      <c r="B112" s="186" t="s">
        <v>239</v>
      </c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278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14521.728999999999</v>
      </c>
      <c r="D121" s="32">
        <f>D9+D74+D98</f>
        <v>17543.178599999999</v>
      </c>
      <c r="E121" s="32">
        <f t="shared" ref="E121:E127" si="16">D121-C121</f>
        <v>3021.4495999999999</v>
      </c>
      <c r="F121" s="32">
        <f t="shared" ref="F121:N121" si="17">F9+F74+F98</f>
        <v>18111.478599999999</v>
      </c>
      <c r="G121" s="32">
        <f t="shared" si="17"/>
        <v>18963.528600000001</v>
      </c>
      <c r="H121" s="32">
        <f t="shared" si="17"/>
        <v>19236.228599999999</v>
      </c>
      <c r="I121" s="32">
        <f t="shared" si="17"/>
        <v>19648.778600000001</v>
      </c>
      <c r="J121" s="32">
        <f t="shared" si="17"/>
        <v>19895.978599999999</v>
      </c>
      <c r="K121" s="32">
        <f t="shared" si="17"/>
        <v>20320.328600000001</v>
      </c>
      <c r="L121" s="32">
        <f t="shared" si="17"/>
        <v>20655.578600000001</v>
      </c>
      <c r="M121" s="32">
        <f t="shared" si="17"/>
        <v>20984.328600000001</v>
      </c>
      <c r="N121" s="32">
        <f t="shared" si="17"/>
        <v>21612.178599999999</v>
      </c>
    </row>
    <row r="122" spans="1:14" x14ac:dyDescent="0.25">
      <c r="A122" s="18" t="s">
        <v>192</v>
      </c>
      <c r="B122" s="46" t="s">
        <v>242</v>
      </c>
      <c r="C122" s="32">
        <v>5688.7</v>
      </c>
      <c r="D122" s="32">
        <f>D10+D75+D99</f>
        <v>5965.8</v>
      </c>
      <c r="E122" s="32">
        <f t="shared" si="16"/>
        <v>277.10000000000036</v>
      </c>
      <c r="F122" s="32">
        <f t="shared" ref="F122:N122" si="18">F10+F75+F99</f>
        <v>6024.5</v>
      </c>
      <c r="G122" s="32">
        <f t="shared" si="18"/>
        <v>6128.45</v>
      </c>
      <c r="H122" s="32">
        <f t="shared" si="18"/>
        <v>6242.75</v>
      </c>
      <c r="I122" s="32">
        <f t="shared" si="18"/>
        <v>6351.2</v>
      </c>
      <c r="J122" s="32">
        <f t="shared" si="18"/>
        <v>6530</v>
      </c>
      <c r="K122" s="32">
        <f t="shared" si="18"/>
        <v>6686.65</v>
      </c>
      <c r="L122" s="32">
        <f t="shared" si="18"/>
        <v>6793.4</v>
      </c>
      <c r="M122" s="32">
        <f t="shared" si="18"/>
        <v>6902.65</v>
      </c>
      <c r="N122" s="32">
        <f t="shared" si="18"/>
        <v>6880.8</v>
      </c>
    </row>
    <row r="123" spans="1:14" x14ac:dyDescent="0.25">
      <c r="A123" s="18" t="s">
        <v>192</v>
      </c>
      <c r="B123" s="46" t="s">
        <v>243</v>
      </c>
      <c r="C123" s="32">
        <v>224.10004000000001</v>
      </c>
      <c r="D123" s="32">
        <f t="shared" ref="D123:D127" si="19">D11+D76</f>
        <v>324.10000000000002</v>
      </c>
      <c r="E123" s="32">
        <f t="shared" si="16"/>
        <v>99.999960000000016</v>
      </c>
      <c r="F123" s="32">
        <f t="shared" ref="F123:N123" si="20">F11+F76</f>
        <v>333.82299999999998</v>
      </c>
      <c r="G123" s="32">
        <f t="shared" si="20"/>
        <v>340.49946</v>
      </c>
      <c r="H123" s="32">
        <f t="shared" si="20"/>
        <v>347.30945000000003</v>
      </c>
      <c r="I123" s="32">
        <f t="shared" si="20"/>
        <v>354.25556</v>
      </c>
      <c r="J123" s="32">
        <f t="shared" si="20"/>
        <v>361.34071</v>
      </c>
      <c r="K123" s="32">
        <f t="shared" si="20"/>
        <v>368.56749000000002</v>
      </c>
      <c r="L123" s="32">
        <f t="shared" si="20"/>
        <v>375.93882000000002</v>
      </c>
      <c r="M123" s="32">
        <f t="shared" si="20"/>
        <v>383.45762000000002</v>
      </c>
      <c r="N123" s="32">
        <f t="shared" si="20"/>
        <v>391.1268</v>
      </c>
    </row>
    <row r="124" spans="1:14" x14ac:dyDescent="0.25">
      <c r="A124" s="18" t="s">
        <v>192</v>
      </c>
      <c r="B124" s="46" t="s">
        <v>244</v>
      </c>
      <c r="C124" s="32">
        <v>551.63091999999995</v>
      </c>
      <c r="D124" s="32">
        <f t="shared" si="19"/>
        <v>643.12516000000005</v>
      </c>
      <c r="E124" s="32">
        <f t="shared" si="16"/>
        <v>91.494240000000104</v>
      </c>
      <c r="F124" s="32">
        <f t="shared" ref="F124:N124" si="21">F12+F77</f>
        <v>671.27173000000005</v>
      </c>
      <c r="G124" s="32">
        <f t="shared" si="21"/>
        <v>700.34617000000003</v>
      </c>
      <c r="H124" s="32">
        <f t="shared" si="21"/>
        <v>724.90116999999998</v>
      </c>
      <c r="I124" s="32">
        <f t="shared" si="21"/>
        <v>757.45145000000002</v>
      </c>
      <c r="J124" s="32">
        <f t="shared" si="21"/>
        <v>784.94167000000004</v>
      </c>
      <c r="K124" s="32">
        <f t="shared" si="21"/>
        <v>821.03466000000003</v>
      </c>
      <c r="L124" s="32">
        <f t="shared" si="21"/>
        <v>844.59882000000005</v>
      </c>
      <c r="M124" s="32">
        <f t="shared" si="21"/>
        <v>868.84865000000002</v>
      </c>
      <c r="N124" s="32">
        <f t="shared" si="21"/>
        <v>886.22573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20986.159960000001</v>
      </c>
      <c r="D129" s="34">
        <f>SUBTOTAL(9,D120:D128)</f>
        <v>24476.203759999997</v>
      </c>
      <c r="E129" s="34">
        <f>D129-C129</f>
        <v>3490.0437999999958</v>
      </c>
      <c r="F129" s="34">
        <f t="shared" ref="F129:N129" si="25">SUBTOTAL(9,F120:F128)</f>
        <v>25141.073329999999</v>
      </c>
      <c r="G129" s="34">
        <f t="shared" si="25"/>
        <v>26132.824230000002</v>
      </c>
      <c r="H129" s="34">
        <f t="shared" si="25"/>
        <v>26551.18922</v>
      </c>
      <c r="I129" s="34">
        <f t="shared" si="25"/>
        <v>27111.685610000004</v>
      </c>
      <c r="J129" s="34">
        <f t="shared" si="25"/>
        <v>27572.260979999999</v>
      </c>
      <c r="K129" s="34">
        <f t="shared" si="25"/>
        <v>28196.580750000005</v>
      </c>
      <c r="L129" s="34">
        <f t="shared" si="25"/>
        <v>28669.516240000001</v>
      </c>
      <c r="M129" s="34">
        <f t="shared" si="25"/>
        <v>29139.284870000003</v>
      </c>
      <c r="N129" s="34">
        <f t="shared" si="25"/>
        <v>29770.331129999999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4836.4687899999999</v>
      </c>
      <c r="D132" s="32">
        <f t="shared" ref="D132:D135" si="26">D20+D85</f>
        <v>5767.32359</v>
      </c>
      <c r="E132" s="32">
        <f>D132-C132</f>
        <v>930.85480000000007</v>
      </c>
      <c r="F132" s="32">
        <f t="shared" ref="F132:N132" si="27">F20+F85</f>
        <v>5533.7867299999998</v>
      </c>
      <c r="G132" s="32">
        <f t="shared" si="27"/>
        <v>6163.9231300000001</v>
      </c>
      <c r="H132" s="32">
        <f t="shared" si="27"/>
        <v>5967.7284399999999</v>
      </c>
      <c r="I132" s="32">
        <f t="shared" si="27"/>
        <v>6212.9073699999999</v>
      </c>
      <c r="J132" s="32">
        <f t="shared" si="27"/>
        <v>6055.6876499999998</v>
      </c>
      <c r="K132" s="32">
        <f t="shared" si="27"/>
        <v>6193.2015600000004</v>
      </c>
      <c r="L132" s="32">
        <f t="shared" si="27"/>
        <v>6334.2767999999996</v>
      </c>
      <c r="M132" s="32">
        <f t="shared" si="27"/>
        <v>6482.4259199999997</v>
      </c>
      <c r="N132" s="32">
        <f t="shared" si="27"/>
        <v>6938.8809199999996</v>
      </c>
    </row>
    <row r="133" spans="1:14" x14ac:dyDescent="0.25">
      <c r="A133" s="18" t="s">
        <v>192</v>
      </c>
      <c r="B133" s="46" t="s">
        <v>248</v>
      </c>
      <c r="C133" s="32">
        <v>88.641599999999997</v>
      </c>
      <c r="D133" s="32">
        <f t="shared" si="26"/>
        <v>53.662999999999997</v>
      </c>
      <c r="E133" s="32">
        <f>D133-C133</f>
        <v>-34.9786</v>
      </c>
      <c r="F133" s="32">
        <f t="shared" ref="F133:N133" si="28">F21+F86</f>
        <v>53.874299999999998</v>
      </c>
      <c r="G133" s="32">
        <f t="shared" si="28"/>
        <v>52.597969999999997</v>
      </c>
      <c r="H133" s="32">
        <f t="shared" si="28"/>
        <v>49.356050000000003</v>
      </c>
      <c r="I133" s="32">
        <f t="shared" si="28"/>
        <v>50.748600000000003</v>
      </c>
      <c r="J133" s="32">
        <f t="shared" si="28"/>
        <v>52.695279999999997</v>
      </c>
      <c r="K133" s="32">
        <f t="shared" si="28"/>
        <v>49.342640000000003</v>
      </c>
      <c r="L133" s="32">
        <f t="shared" si="28"/>
        <v>45.89696</v>
      </c>
      <c r="M133" s="32">
        <f t="shared" si="28"/>
        <v>41.949010000000001</v>
      </c>
      <c r="N133" s="32">
        <f t="shared" si="28"/>
        <v>37.989800000000002</v>
      </c>
    </row>
    <row r="134" spans="1:14" x14ac:dyDescent="0.25">
      <c r="A134" s="18" t="s">
        <v>192</v>
      </c>
      <c r="B134" s="46" t="s">
        <v>259</v>
      </c>
      <c r="C134" s="32">
        <v>897.92926</v>
      </c>
      <c r="D134" s="32">
        <f t="shared" si="26"/>
        <v>1808.6057800000001</v>
      </c>
      <c r="E134" s="32">
        <f>D134-C134</f>
        <v>910.6765200000001</v>
      </c>
      <c r="F134" s="32">
        <f t="shared" ref="F134:N134" si="29">F22+F87</f>
        <v>1775.35988</v>
      </c>
      <c r="G134" s="32">
        <f t="shared" si="29"/>
        <v>1839.1334300000001</v>
      </c>
      <c r="H134" s="32">
        <f t="shared" si="29"/>
        <v>2121.3511100000001</v>
      </c>
      <c r="I134" s="32">
        <f t="shared" si="29"/>
        <v>2186.3965699999999</v>
      </c>
      <c r="J134" s="32">
        <f t="shared" si="29"/>
        <v>2182.00389</v>
      </c>
      <c r="K134" s="32">
        <f t="shared" si="29"/>
        <v>2195.44004</v>
      </c>
      <c r="L134" s="32">
        <f t="shared" si="29"/>
        <v>2240.2482</v>
      </c>
      <c r="M134" s="32">
        <f t="shared" si="29"/>
        <v>2294.7677399999998</v>
      </c>
      <c r="N134" s="32">
        <f t="shared" si="29"/>
        <v>2362.7487999999998</v>
      </c>
    </row>
    <row r="135" spans="1:14" x14ac:dyDescent="0.25">
      <c r="A135" s="18" t="s">
        <v>192</v>
      </c>
      <c r="B135" s="46" t="s">
        <v>249</v>
      </c>
      <c r="C135" s="32">
        <v>14911.226430000001</v>
      </c>
      <c r="D135" s="32">
        <f t="shared" si="26"/>
        <v>16228.478520000001</v>
      </c>
      <c r="E135" s="32">
        <f>D135-C135</f>
        <v>1317.25209</v>
      </c>
      <c r="F135" s="32">
        <f t="shared" ref="F135:N135" si="30">F23+F88</f>
        <v>17045.334920000001</v>
      </c>
      <c r="G135" s="32">
        <f t="shared" si="30"/>
        <v>17343.764780000001</v>
      </c>
      <c r="H135" s="32">
        <f t="shared" si="30"/>
        <v>17644.3472</v>
      </c>
      <c r="I135" s="32">
        <f t="shared" si="30"/>
        <v>17934.38479</v>
      </c>
      <c r="J135" s="32">
        <f t="shared" si="30"/>
        <v>18234.51254</v>
      </c>
      <c r="K135" s="32">
        <f t="shared" si="30"/>
        <v>18562.488860000001</v>
      </c>
      <c r="L135" s="32">
        <f t="shared" si="30"/>
        <v>18830.53155</v>
      </c>
      <c r="M135" s="32">
        <f t="shared" si="30"/>
        <v>19104.016800000001</v>
      </c>
      <c r="N135" s="32">
        <f t="shared" si="30"/>
        <v>19383.054270000001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20734.266080000001</v>
      </c>
      <c r="D137" s="34">
        <f>SUBTOTAL(9,D131:D136)</f>
        <v>23858.070889999999</v>
      </c>
      <c r="E137" s="34">
        <f>D137-C137</f>
        <v>3123.8048099999978</v>
      </c>
      <c r="F137" s="34">
        <f t="shared" ref="F137:N137" si="31">SUBTOTAL(9,F131:F136)</f>
        <v>24408.35583</v>
      </c>
      <c r="G137" s="34">
        <f t="shared" si="31"/>
        <v>25399.419310000001</v>
      </c>
      <c r="H137" s="34">
        <f t="shared" si="31"/>
        <v>25782.782800000001</v>
      </c>
      <c r="I137" s="34">
        <f t="shared" si="31"/>
        <v>26384.437330000001</v>
      </c>
      <c r="J137" s="34">
        <f t="shared" si="31"/>
        <v>26524.899359999999</v>
      </c>
      <c r="K137" s="34">
        <f t="shared" si="31"/>
        <v>27000.473100000003</v>
      </c>
      <c r="L137" s="34">
        <f t="shared" si="31"/>
        <v>27450.953509999999</v>
      </c>
      <c r="M137" s="34">
        <f t="shared" si="31"/>
        <v>27923.159469999999</v>
      </c>
      <c r="N137" s="34">
        <f t="shared" si="31"/>
        <v>28722.673790000001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251.89387999999963</v>
      </c>
      <c r="D139" s="34">
        <f>D129-D137</f>
        <v>618.13286999999764</v>
      </c>
      <c r="E139" s="34">
        <f>D139-C139</f>
        <v>366.23898999999801</v>
      </c>
      <c r="F139" s="34">
        <f t="shared" ref="F139:N139" si="32">F129-F137</f>
        <v>732.71749999999884</v>
      </c>
      <c r="G139" s="34">
        <f t="shared" si="32"/>
        <v>733.40492000000086</v>
      </c>
      <c r="H139" s="34">
        <f t="shared" si="32"/>
        <v>768.40641999999934</v>
      </c>
      <c r="I139" s="34">
        <f t="shared" si="32"/>
        <v>727.24828000000343</v>
      </c>
      <c r="J139" s="34">
        <f t="shared" si="32"/>
        <v>1047.3616199999997</v>
      </c>
      <c r="K139" s="34">
        <f t="shared" si="32"/>
        <v>1196.1076500000017</v>
      </c>
      <c r="L139" s="34">
        <f t="shared" si="32"/>
        <v>1218.5627300000015</v>
      </c>
      <c r="M139" s="34">
        <f t="shared" si="32"/>
        <v>1216.1254000000044</v>
      </c>
      <c r="N139" s="34">
        <f t="shared" si="32"/>
        <v>1047.6573399999979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52377.327890000008</v>
      </c>
      <c r="D144" s="32">
        <f>D152+D153+D154-D142-D143-D145-D146-D164+D107</f>
        <v>49897.729829999997</v>
      </c>
      <c r="E144" s="32">
        <f>D144-C144</f>
        <v>-2479.5980600000112</v>
      </c>
      <c r="F144" s="32">
        <f t="shared" ref="F144:N144" si="35">F152+F153+F154-F142-F143-F145-F146-F164+F107</f>
        <v>31937.61896</v>
      </c>
      <c r="G144" s="32">
        <f t="shared" si="35"/>
        <v>7851.2754499999992</v>
      </c>
      <c r="H144" s="32">
        <f t="shared" si="35"/>
        <v>5121.4385999999995</v>
      </c>
      <c r="I144" s="32">
        <f t="shared" si="35"/>
        <v>249.60517000000007</v>
      </c>
      <c r="J144" s="32">
        <f t="shared" si="35"/>
        <v>-1044.4328799999998</v>
      </c>
      <c r="K144" s="32">
        <f t="shared" si="35"/>
        <v>-1195.1993399999999</v>
      </c>
      <c r="L144" s="32">
        <f t="shared" si="35"/>
        <v>-1216.2360900000001</v>
      </c>
      <c r="M144" s="32">
        <f t="shared" si="35"/>
        <v>-1213.8317999999999</v>
      </c>
      <c r="N144" s="32">
        <f t="shared" si="35"/>
        <v>-1045.0590199999999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52377.327890000008</v>
      </c>
      <c r="D148" s="34">
        <f>SUBTOTAL(9,D141:D147)</f>
        <v>49897.729829999997</v>
      </c>
      <c r="E148" s="34">
        <f>D148-C148</f>
        <v>-2479.5980600000112</v>
      </c>
      <c r="F148" s="34">
        <f t="shared" ref="F148:N148" si="38">SUBTOTAL(9,F141:F147)</f>
        <v>31937.61896</v>
      </c>
      <c r="G148" s="34">
        <f t="shared" si="38"/>
        <v>7851.2754499999992</v>
      </c>
      <c r="H148" s="34">
        <f t="shared" si="38"/>
        <v>5121.4385999999995</v>
      </c>
      <c r="I148" s="34">
        <f t="shared" si="38"/>
        <v>249.60517000000007</v>
      </c>
      <c r="J148" s="34">
        <f t="shared" si="38"/>
        <v>-1044.4328799999998</v>
      </c>
      <c r="K148" s="34">
        <f t="shared" si="38"/>
        <v>-1195.1993399999999</v>
      </c>
      <c r="L148" s="34">
        <f t="shared" si="38"/>
        <v>-1216.2360900000001</v>
      </c>
      <c r="M148" s="34">
        <f t="shared" si="38"/>
        <v>-1213.8317999999999</v>
      </c>
      <c r="N148" s="34">
        <f t="shared" si="38"/>
        <v>-1045.0590199999999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52630.017240000001</v>
      </c>
      <c r="D153" s="32">
        <f t="shared" si="39"/>
        <v>50495.092290000001</v>
      </c>
      <c r="E153" s="32">
        <f>D153-C153</f>
        <v>-2134.9249500000005</v>
      </c>
      <c r="F153" s="32">
        <f t="shared" ref="F153:N153" si="41">F63</f>
        <v>32669.751209999999</v>
      </c>
      <c r="G153" s="32">
        <f t="shared" si="41"/>
        <v>8584.8890599999995</v>
      </c>
      <c r="H153" s="32">
        <f t="shared" si="41"/>
        <v>5889.4313099999999</v>
      </c>
      <c r="I153" s="32">
        <f t="shared" si="41"/>
        <v>977.37462000000005</v>
      </c>
      <c r="J153" s="32">
        <f t="shared" si="41"/>
        <v>2.1619100000000002</v>
      </c>
      <c r="K153" s="32">
        <f t="shared" si="41"/>
        <v>2.21163</v>
      </c>
      <c r="L153" s="32">
        <f t="shared" si="41"/>
        <v>2.26471</v>
      </c>
      <c r="M153" s="32">
        <f t="shared" si="41"/>
        <v>2.3235899999999998</v>
      </c>
      <c r="N153" s="32">
        <f t="shared" si="41"/>
        <v>2.3863300000000001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0</v>
      </c>
      <c r="D154" s="32">
        <f t="shared" si="39"/>
        <v>20</v>
      </c>
      <c r="E154" s="32">
        <f>D154-C154</f>
        <v>20</v>
      </c>
      <c r="F154" s="32">
        <f t="shared" ref="F154:N154" si="42">F64</f>
        <v>0</v>
      </c>
      <c r="G154" s="32">
        <f t="shared" si="42"/>
        <v>0</v>
      </c>
      <c r="H154" s="32">
        <f t="shared" si="42"/>
        <v>0</v>
      </c>
      <c r="I154" s="32">
        <f t="shared" si="42"/>
        <v>0</v>
      </c>
      <c r="J154" s="32">
        <f t="shared" si="42"/>
        <v>0</v>
      </c>
      <c r="K154" s="32">
        <f t="shared" si="42"/>
        <v>0</v>
      </c>
      <c r="L154" s="32">
        <f t="shared" si="42"/>
        <v>0</v>
      </c>
      <c r="M154" s="32">
        <f t="shared" si="42"/>
        <v>0</v>
      </c>
      <c r="N154" s="32">
        <f t="shared" si="42"/>
        <v>0</v>
      </c>
    </row>
    <row r="155" spans="1:14" x14ac:dyDescent="0.25">
      <c r="A155" s="18" t="s">
        <v>192</v>
      </c>
      <c r="B155" s="48" t="s">
        <v>215</v>
      </c>
      <c r="C155" s="32">
        <v>-0.79546999999729451</v>
      </c>
      <c r="D155" s="32">
        <f>D139+D148-D152-D153-D154-D156</f>
        <v>0.77040999999735504</v>
      </c>
      <c r="E155" s="32">
        <f>D155-C155</f>
        <v>1.5658799999946496</v>
      </c>
      <c r="F155" s="32">
        <f t="shared" ref="F155:N155" si="43">F139+F148-F152-F153-F154-F156</f>
        <v>0.58525000000008731</v>
      </c>
      <c r="G155" s="32">
        <f t="shared" si="43"/>
        <v>-0.20868999999947846</v>
      </c>
      <c r="H155" s="32">
        <f t="shared" si="43"/>
        <v>0.41370999999890046</v>
      </c>
      <c r="I155" s="32">
        <f t="shared" si="43"/>
        <v>-0.5211699999965731</v>
      </c>
      <c r="J155" s="32">
        <f t="shared" si="43"/>
        <v>0.76682999999983403</v>
      </c>
      <c r="K155" s="32">
        <f t="shared" si="43"/>
        <v>-1.3033199999981524</v>
      </c>
      <c r="L155" s="32">
        <f t="shared" si="43"/>
        <v>6.193000000136184E-2</v>
      </c>
      <c r="M155" s="32">
        <f t="shared" si="43"/>
        <v>-2.9989999995482908E-2</v>
      </c>
      <c r="N155" s="32">
        <f t="shared" si="43"/>
        <v>0.21198999999801149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52629.221770000004</v>
      </c>
      <c r="D158" s="34">
        <f>SUBTOTAL(9,D150:D157)</f>
        <v>50515.862699999998</v>
      </c>
      <c r="E158" s="34">
        <f>D158-C158</f>
        <v>-2113.3590700000059</v>
      </c>
      <c r="F158" s="34">
        <f t="shared" ref="F158:N158" si="45">SUBTOTAL(9,F150:F157)</f>
        <v>32670.336459999999</v>
      </c>
      <c r="G158" s="34">
        <f t="shared" si="45"/>
        <v>8584.68037</v>
      </c>
      <c r="H158" s="34">
        <f t="shared" si="45"/>
        <v>5889.8450199999988</v>
      </c>
      <c r="I158" s="34">
        <f t="shared" si="45"/>
        <v>976.85345000000348</v>
      </c>
      <c r="J158" s="34">
        <f t="shared" si="45"/>
        <v>2.9287399999998343</v>
      </c>
      <c r="K158" s="34">
        <f t="shared" si="45"/>
        <v>0.90831000000184758</v>
      </c>
      <c r="L158" s="34">
        <f t="shared" si="45"/>
        <v>2.3266400000013618</v>
      </c>
      <c r="M158" s="34">
        <f t="shared" si="45"/>
        <v>2.2936000000045169</v>
      </c>
      <c r="N158" s="34">
        <f t="shared" si="45"/>
        <v>2.5983199999980116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-251.89387999999599</v>
      </c>
      <c r="D160" s="34">
        <f>D148-D158</f>
        <v>-618.13287000000128</v>
      </c>
      <c r="E160" s="34">
        <f>D160-C160</f>
        <v>-366.23899000000529</v>
      </c>
      <c r="F160" s="34">
        <f t="shared" ref="F160:N160" si="46">F148-F158</f>
        <v>-732.71749999999884</v>
      </c>
      <c r="G160" s="34">
        <f t="shared" si="46"/>
        <v>-733.40492000000086</v>
      </c>
      <c r="H160" s="34">
        <f t="shared" si="46"/>
        <v>-768.40641999999934</v>
      </c>
      <c r="I160" s="34">
        <f t="shared" si="46"/>
        <v>-727.24828000000343</v>
      </c>
      <c r="J160" s="34">
        <f t="shared" si="46"/>
        <v>-1047.3616199999997</v>
      </c>
      <c r="K160" s="34">
        <f t="shared" si="46"/>
        <v>-1196.1076500000017</v>
      </c>
      <c r="L160" s="34">
        <f t="shared" si="46"/>
        <v>-1218.5627300000015</v>
      </c>
      <c r="M160" s="34">
        <f t="shared" si="46"/>
        <v>-1216.1254000000044</v>
      </c>
      <c r="N160" s="34">
        <f t="shared" si="46"/>
        <v>-1047.6573399999979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3.637978807091713E-12</v>
      </c>
      <c r="D162" s="34">
        <f>D139+D160</f>
        <v>-3.637978807091713E-12</v>
      </c>
      <c r="E162" s="34">
        <f>D162-C162</f>
        <v>-7.2759576141834259E-12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715.26035000000002</v>
      </c>
      <c r="D164" s="33">
        <f>D29</f>
        <v>729.38386000000003</v>
      </c>
      <c r="E164" s="32">
        <f>D164-C164</f>
        <v>14.12351000000001</v>
      </c>
      <c r="F164" s="33">
        <f t="shared" ref="F164:N164" si="48">F29</f>
        <v>694.15364999999997</v>
      </c>
      <c r="G164" s="33">
        <f t="shared" si="48"/>
        <v>695.63500999999997</v>
      </c>
      <c r="H164" s="33">
        <f t="shared" si="48"/>
        <v>730.01410999999996</v>
      </c>
      <c r="I164" s="33">
        <f t="shared" si="48"/>
        <v>689.79084999999998</v>
      </c>
      <c r="J164" s="33">
        <f t="shared" si="48"/>
        <v>1008.61619</v>
      </c>
      <c r="K164" s="33">
        <f t="shared" si="48"/>
        <v>1159.43237</v>
      </c>
      <c r="L164" s="33">
        <f t="shared" si="48"/>
        <v>1180.5222000000001</v>
      </c>
      <c r="M164" s="33">
        <f t="shared" si="48"/>
        <v>1178.17679</v>
      </c>
      <c r="N164" s="33">
        <f t="shared" si="48"/>
        <v>1009.46675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5"/>
  <sheetViews>
    <sheetView showGridLines="0" topLeftCell="B113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89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90" t="s">
        <v>182</v>
      </c>
      <c r="C8" s="31"/>
      <c r="D8" s="31"/>
      <c r="E8" s="31"/>
    </row>
    <row r="9" spans="1:14" hidden="1" x14ac:dyDescent="0.25">
      <c r="A9" s="18" t="s">
        <v>173</v>
      </c>
      <c r="B9" s="191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91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91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191" t="s">
        <v>244</v>
      </c>
      <c r="C12" s="32">
        <v>15276.87204</v>
      </c>
      <c r="D12" s="32">
        <v>8326.2793199999996</v>
      </c>
      <c r="E12" s="32"/>
      <c r="F12" s="33">
        <v>10667.098319999999</v>
      </c>
      <c r="G12" s="33">
        <v>25203.44975</v>
      </c>
      <c r="H12" s="33">
        <v>29497.0056</v>
      </c>
      <c r="I12" s="33">
        <v>34573.922989999999</v>
      </c>
      <c r="J12" s="33">
        <v>40252.297259999999</v>
      </c>
      <c r="K12" s="33">
        <v>42861.977270000003</v>
      </c>
      <c r="L12" s="33">
        <v>45452.476970000003</v>
      </c>
      <c r="M12" s="33">
        <v>47349.346899999997</v>
      </c>
      <c r="N12" s="33">
        <v>48634.959199999998</v>
      </c>
    </row>
    <row r="13" spans="1:14" hidden="1" x14ac:dyDescent="0.25">
      <c r="A13" s="18" t="s">
        <v>183</v>
      </c>
      <c r="B13" s="191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191" t="s">
        <v>297</v>
      </c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91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191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92" t="s">
        <v>191</v>
      </c>
      <c r="C17" s="34">
        <f>SUBTOTAL(9,C8:C16)</f>
        <v>15276.87204</v>
      </c>
      <c r="D17" s="34">
        <f>SUBTOTAL(9,D8:D16)</f>
        <v>8326.2793199999996</v>
      </c>
      <c r="E17" s="34"/>
      <c r="F17" s="34">
        <f t="shared" ref="F17:N17" si="3">SUBTOTAL(9,F8:F16)</f>
        <v>10667.098319999999</v>
      </c>
      <c r="G17" s="34">
        <f t="shared" si="3"/>
        <v>25203.44975</v>
      </c>
      <c r="H17" s="34">
        <f t="shared" si="3"/>
        <v>29497.0056</v>
      </c>
      <c r="I17" s="34">
        <f t="shared" si="3"/>
        <v>34573.922989999999</v>
      </c>
      <c r="J17" s="34">
        <f t="shared" si="3"/>
        <v>40252.297259999999</v>
      </c>
      <c r="K17" s="34">
        <f t="shared" si="3"/>
        <v>42861.977270000003</v>
      </c>
      <c r="L17" s="34">
        <f t="shared" si="3"/>
        <v>45452.476970000003</v>
      </c>
      <c r="M17" s="34">
        <f t="shared" si="3"/>
        <v>47349.346899999997</v>
      </c>
      <c r="N17" s="34">
        <f t="shared" si="3"/>
        <v>48634.959199999998</v>
      </c>
    </row>
    <row r="18" spans="1:14" hidden="1" x14ac:dyDescent="0.25">
      <c r="A18" s="18" t="s">
        <v>173</v>
      </c>
      <c r="B18" s="193"/>
    </row>
    <row r="19" spans="1:14" hidden="1" x14ac:dyDescent="0.25">
      <c r="A19" s="18" t="s">
        <v>180</v>
      </c>
      <c r="B19" s="190" t="s">
        <v>195</v>
      </c>
      <c r="C19" s="31"/>
      <c r="D19" s="31"/>
      <c r="E19" s="31"/>
    </row>
    <row r="20" spans="1:14" hidden="1" x14ac:dyDescent="0.25">
      <c r="A20" s="18" t="s">
        <v>183</v>
      </c>
      <c r="B20" s="191" t="s">
        <v>247</v>
      </c>
      <c r="C20" s="32">
        <v>18352.724819999999</v>
      </c>
      <c r="D20" s="32">
        <v>13471.86276</v>
      </c>
      <c r="E20" s="32"/>
      <c r="F20" s="33">
        <v>15308.33294</v>
      </c>
      <c r="G20" s="33">
        <v>28537.79521</v>
      </c>
      <c r="H20" s="33">
        <v>32790.436229999999</v>
      </c>
      <c r="I20" s="33">
        <v>36048.816610000002</v>
      </c>
      <c r="J20" s="33">
        <v>40041.400320000001</v>
      </c>
      <c r="K20" s="33">
        <v>42145.430119999997</v>
      </c>
      <c r="L20" s="33">
        <v>44141.824480000003</v>
      </c>
      <c r="M20" s="33">
        <v>45742.129289999997</v>
      </c>
      <c r="N20" s="33">
        <v>46940.301749999999</v>
      </c>
    </row>
    <row r="21" spans="1:14" hidden="1" x14ac:dyDescent="0.25">
      <c r="A21" s="18" t="s">
        <v>183</v>
      </c>
      <c r="B21" s="191" t="s">
        <v>248</v>
      </c>
      <c r="C21" s="32">
        <v>2623.4290799999999</v>
      </c>
      <c r="D21" s="32">
        <v>2700.3054900000002</v>
      </c>
      <c r="E21" s="32"/>
      <c r="F21" s="33">
        <v>2704.98686</v>
      </c>
      <c r="G21" s="33">
        <v>3400.5928199999998</v>
      </c>
      <c r="H21" s="33">
        <v>3621.4842600000002</v>
      </c>
      <c r="I21" s="33">
        <v>3565.4770100000001</v>
      </c>
      <c r="J21" s="33">
        <v>3506.9032699999998</v>
      </c>
      <c r="K21" s="33">
        <v>3444.8558499999999</v>
      </c>
      <c r="L21" s="33">
        <v>3385.8648499999999</v>
      </c>
      <c r="M21" s="33">
        <v>3326.30735</v>
      </c>
      <c r="N21" s="33">
        <v>3265.0313999999998</v>
      </c>
    </row>
    <row r="22" spans="1:14" hidden="1" x14ac:dyDescent="0.25">
      <c r="A22" s="18" t="s">
        <v>183</v>
      </c>
      <c r="B22" s="191" t="s">
        <v>259</v>
      </c>
      <c r="C22" s="32">
        <v>1637.8817100000001</v>
      </c>
      <c r="D22" s="32">
        <v>1308.33026</v>
      </c>
      <c r="E22" s="32"/>
      <c r="F22" s="33">
        <v>1371.5078599999999</v>
      </c>
      <c r="G22" s="33">
        <v>1664.02901</v>
      </c>
      <c r="H22" s="33">
        <v>2120.7044599999999</v>
      </c>
      <c r="I22" s="33">
        <v>2208.9581699999999</v>
      </c>
      <c r="J22" s="33">
        <v>2270.15769</v>
      </c>
      <c r="K22" s="33">
        <v>2317.1163700000002</v>
      </c>
      <c r="L22" s="33">
        <v>2382.2086899999999</v>
      </c>
      <c r="M22" s="33">
        <v>2450.6678299999999</v>
      </c>
      <c r="N22" s="33">
        <v>2498.4244399999998</v>
      </c>
    </row>
    <row r="23" spans="1:14" hidden="1" x14ac:dyDescent="0.25">
      <c r="A23" s="18" t="s">
        <v>183</v>
      </c>
      <c r="B23" s="191" t="s">
        <v>249</v>
      </c>
      <c r="C23" s="32">
        <v>15979.86304</v>
      </c>
      <c r="D23" s="32">
        <v>15461.39704</v>
      </c>
      <c r="E23" s="32"/>
      <c r="F23" s="33">
        <v>15817.339040000001</v>
      </c>
      <c r="G23" s="33">
        <v>18562.66604</v>
      </c>
      <c r="H23" s="33">
        <v>16633.588039999999</v>
      </c>
      <c r="I23" s="33">
        <v>17017.026040000001</v>
      </c>
      <c r="J23" s="33">
        <v>17414.513040000002</v>
      </c>
      <c r="K23" s="33">
        <v>17838.495040000002</v>
      </c>
      <c r="L23" s="33">
        <v>18186.16604</v>
      </c>
      <c r="M23" s="33">
        <v>18540.78904</v>
      </c>
      <c r="N23" s="33">
        <v>18902.50504</v>
      </c>
    </row>
    <row r="24" spans="1:14" hidden="1" x14ac:dyDescent="0.25">
      <c r="A24" s="18" t="s">
        <v>173</v>
      </c>
      <c r="B24" s="191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92" t="s">
        <v>199</v>
      </c>
      <c r="C25" s="34">
        <f>SUBTOTAL(9,C19:C24)</f>
        <v>38593.898650000003</v>
      </c>
      <c r="D25" s="34">
        <f>SUBTOTAL(9,D19:D24)</f>
        <v>32941.895550000001</v>
      </c>
      <c r="E25" s="34"/>
      <c r="F25" s="34">
        <f t="shared" ref="F25:N25" si="4">SUBTOTAL(9,F19:F24)</f>
        <v>35202.166700000002</v>
      </c>
      <c r="G25" s="34">
        <f t="shared" si="4"/>
        <v>52165.083079999997</v>
      </c>
      <c r="H25" s="34">
        <f t="shared" si="4"/>
        <v>55166.21299</v>
      </c>
      <c r="I25" s="34">
        <f t="shared" si="4"/>
        <v>58840.277830000006</v>
      </c>
      <c r="J25" s="34">
        <f t="shared" si="4"/>
        <v>63232.974320000008</v>
      </c>
      <c r="K25" s="34">
        <f t="shared" si="4"/>
        <v>65745.897380000009</v>
      </c>
      <c r="L25" s="34">
        <f t="shared" si="4"/>
        <v>68096.064060000004</v>
      </c>
      <c r="M25" s="34">
        <f t="shared" si="4"/>
        <v>70059.893509999994</v>
      </c>
      <c r="N25" s="34">
        <f t="shared" si="4"/>
        <v>71606.262629999997</v>
      </c>
    </row>
    <row r="26" spans="1:14" hidden="1" x14ac:dyDescent="0.25">
      <c r="A26" s="18" t="s">
        <v>173</v>
      </c>
      <c r="B26" s="193"/>
    </row>
    <row r="27" spans="1:14" ht="15.75" hidden="1" thickBot="1" x14ac:dyDescent="0.3">
      <c r="A27" s="18" t="s">
        <v>173</v>
      </c>
      <c r="B27" s="192" t="s">
        <v>200</v>
      </c>
      <c r="C27" s="34">
        <f>C17-C25</f>
        <v>-23317.026610000001</v>
      </c>
      <c r="D27" s="34">
        <f>D17-D25</f>
        <v>-24615.61623</v>
      </c>
      <c r="E27" s="34"/>
      <c r="F27" s="34">
        <f t="shared" ref="F27:N27" si="5">F17-F25</f>
        <v>-24535.068380000004</v>
      </c>
      <c r="G27" s="34">
        <f t="shared" si="5"/>
        <v>-26961.633329999997</v>
      </c>
      <c r="H27" s="34">
        <f t="shared" si="5"/>
        <v>-25669.20739</v>
      </c>
      <c r="I27" s="34">
        <f t="shared" si="5"/>
        <v>-24266.354840000007</v>
      </c>
      <c r="J27" s="34">
        <f t="shared" si="5"/>
        <v>-22980.677060000009</v>
      </c>
      <c r="K27" s="34">
        <f t="shared" si="5"/>
        <v>-22883.920110000006</v>
      </c>
      <c r="L27" s="34">
        <f t="shared" si="5"/>
        <v>-22643.587090000001</v>
      </c>
      <c r="M27" s="34">
        <f t="shared" si="5"/>
        <v>-22710.546609999998</v>
      </c>
      <c r="N27" s="34">
        <f t="shared" si="5"/>
        <v>-22971.30343</v>
      </c>
    </row>
    <row r="28" spans="1:14" hidden="1" x14ac:dyDescent="0.25">
      <c r="A28" s="18" t="s">
        <v>173</v>
      </c>
      <c r="B28" s="19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95" t="s">
        <v>203</v>
      </c>
      <c r="C29" s="32">
        <v>1618.59293</v>
      </c>
      <c r="D29" s="32">
        <v>2373.3885599999999</v>
      </c>
      <c r="E29" s="32"/>
      <c r="F29" s="33">
        <v>2859.1337199999998</v>
      </c>
      <c r="G29" s="33">
        <v>4614.2493800000002</v>
      </c>
      <c r="H29" s="33">
        <v>8150.4153500000002</v>
      </c>
      <c r="I29" s="33">
        <v>9023.3248800000001</v>
      </c>
      <c r="J29" s="33">
        <v>9414.5124699999997</v>
      </c>
      <c r="K29" s="33">
        <v>9829.0345899999993</v>
      </c>
      <c r="L29" s="33">
        <v>10170.086300000001</v>
      </c>
      <c r="M29" s="33">
        <v>10618.83462</v>
      </c>
      <c r="N29" s="33">
        <v>10619.80954</v>
      </c>
    </row>
    <row r="30" spans="1:14" hidden="1" x14ac:dyDescent="0.25">
      <c r="A30" s="18" t="s">
        <v>173</v>
      </c>
      <c r="B30" s="191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96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9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93"/>
    </row>
    <row r="51" spans="1:14" hidden="1" x14ac:dyDescent="0.25">
      <c r="A51" s="18" t="s">
        <v>180</v>
      </c>
      <c r="B51" s="190" t="s">
        <v>219</v>
      </c>
      <c r="C51" s="31"/>
      <c r="D51" s="31"/>
      <c r="E51" s="31"/>
    </row>
    <row r="52" spans="1:14" hidden="1" x14ac:dyDescent="0.25">
      <c r="A52" s="18" t="s">
        <v>183</v>
      </c>
      <c r="B52" s="191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91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91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91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91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91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92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93"/>
    </row>
    <row r="60" spans="1:14" hidden="1" x14ac:dyDescent="0.25">
      <c r="A60" s="18" t="s">
        <v>180</v>
      </c>
      <c r="B60" s="190" t="s">
        <v>214</v>
      </c>
      <c r="C60" s="31"/>
      <c r="D60" s="31"/>
      <c r="E60" s="31"/>
    </row>
    <row r="61" spans="1:14" hidden="1" x14ac:dyDescent="0.25">
      <c r="A61" s="18" t="s">
        <v>173</v>
      </c>
      <c r="B61" s="191" t="s">
        <v>220</v>
      </c>
      <c r="C61" s="31"/>
      <c r="D61" s="31"/>
      <c r="E61" s="31"/>
    </row>
    <row r="62" spans="1:14" hidden="1" x14ac:dyDescent="0.25">
      <c r="A62" s="18" t="s">
        <v>221</v>
      </c>
      <c r="B62" s="191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191" t="str">
        <f>"-  to improve level of service"</f>
        <v>-  to improve level of service</v>
      </c>
      <c r="C63" s="32">
        <v>0</v>
      </c>
      <c r="D63" s="32">
        <v>1000</v>
      </c>
      <c r="E63" s="32"/>
      <c r="F63" s="33">
        <v>2060</v>
      </c>
      <c r="G63" s="33">
        <v>2101.1999999999998</v>
      </c>
      <c r="H63" s="33">
        <v>2143.2240000000002</v>
      </c>
      <c r="I63" s="33">
        <v>16395.66</v>
      </c>
      <c r="J63" s="33">
        <v>3344.7150000000001</v>
      </c>
      <c r="K63" s="33">
        <v>3411.6089999999999</v>
      </c>
      <c r="L63" s="33">
        <v>3479.8409999999999</v>
      </c>
      <c r="M63" s="33">
        <v>3549.4380000000001</v>
      </c>
      <c r="N63" s="33">
        <v>7240.8540000000003</v>
      </c>
    </row>
    <row r="64" spans="1:14" hidden="1" x14ac:dyDescent="0.25">
      <c r="A64" s="18" t="s">
        <v>221</v>
      </c>
      <c r="B64" s="191" t="str">
        <f>"-  to replace existing assets"</f>
        <v>-  to replace existing assets</v>
      </c>
      <c r="C64" s="32">
        <v>0</v>
      </c>
      <c r="D64" s="32">
        <v>2831.7779999999998</v>
      </c>
      <c r="E64" s="32"/>
      <c r="F64" s="33">
        <v>7175.3697400000001</v>
      </c>
      <c r="G64" s="33">
        <v>2160.9426199999998</v>
      </c>
      <c r="H64" s="33">
        <v>2613.8640500000001</v>
      </c>
      <c r="I64" s="33">
        <v>2027.19679</v>
      </c>
      <c r="J64" s="33">
        <v>2508.3917099999999</v>
      </c>
      <c r="K64" s="33">
        <v>2493.02241</v>
      </c>
      <c r="L64" s="33">
        <v>2581.8070299999999</v>
      </c>
      <c r="M64" s="33">
        <v>2566.26037</v>
      </c>
      <c r="N64" s="33">
        <v>2749.6275799999999</v>
      </c>
    </row>
    <row r="65" spans="1:14" hidden="1" x14ac:dyDescent="0.25">
      <c r="A65" s="18" t="s">
        <v>173</v>
      </c>
      <c r="B65" s="191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91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91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92" t="s">
        <v>217</v>
      </c>
      <c r="C68" s="34">
        <f>SUBTOTAL(9,C60:C67)</f>
        <v>0</v>
      </c>
      <c r="D68" s="34">
        <f>SUBTOTAL(9,D60:D67)</f>
        <v>3831.7779999999998</v>
      </c>
      <c r="E68" s="34"/>
      <c r="F68" s="34">
        <f t="shared" ref="F68:N68" si="9">SUBTOTAL(9,F60:F67)</f>
        <v>9235.3697400000001</v>
      </c>
      <c r="G68" s="34">
        <f t="shared" si="9"/>
        <v>4262.1426199999996</v>
      </c>
      <c r="H68" s="34">
        <f t="shared" si="9"/>
        <v>4757.0880500000003</v>
      </c>
      <c r="I68" s="34">
        <f t="shared" si="9"/>
        <v>18422.856789999998</v>
      </c>
      <c r="J68" s="34">
        <f t="shared" si="9"/>
        <v>5853.10671</v>
      </c>
      <c r="K68" s="34">
        <f t="shared" si="9"/>
        <v>5904.63141</v>
      </c>
      <c r="L68" s="34">
        <f t="shared" si="9"/>
        <v>6061.6480300000003</v>
      </c>
      <c r="M68" s="34">
        <f t="shared" si="9"/>
        <v>6115.6983700000001</v>
      </c>
      <c r="N68" s="34">
        <f t="shared" si="9"/>
        <v>9990.4815799999997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93"/>
    </row>
    <row r="94" spans="1:14" hidden="1" x14ac:dyDescent="0.25">
      <c r="A94" s="18" t="s">
        <v>167</v>
      </c>
      <c r="B94" s="197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9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9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90" t="s">
        <v>182</v>
      </c>
      <c r="C97" s="31"/>
      <c r="D97" s="31"/>
      <c r="E97" s="31"/>
    </row>
    <row r="98" spans="1:14" hidden="1" x14ac:dyDescent="0.25">
      <c r="A98" s="18" t="s">
        <v>183</v>
      </c>
      <c r="B98" s="201" t="s">
        <v>229</v>
      </c>
      <c r="C98" s="32">
        <v>19025.687999999998</v>
      </c>
      <c r="D98" s="32">
        <v>7800.3771699999998</v>
      </c>
      <c r="E98" s="32"/>
      <c r="F98" s="33">
        <v>8447.1895299999996</v>
      </c>
      <c r="G98" s="33">
        <v>14703.93982</v>
      </c>
      <c r="H98" s="33">
        <v>14383.53982</v>
      </c>
      <c r="I98" s="33">
        <v>14050.93982</v>
      </c>
      <c r="J98" s="33">
        <v>13293.13982</v>
      </c>
      <c r="K98" s="33">
        <v>13247.13982</v>
      </c>
      <c r="L98" s="33">
        <v>13147.739820000001</v>
      </c>
      <c r="M98" s="33">
        <v>13258.739820000001</v>
      </c>
      <c r="N98" s="33">
        <v>13393.93982</v>
      </c>
    </row>
    <row r="99" spans="1:14" hidden="1" x14ac:dyDescent="0.25">
      <c r="A99" s="18" t="s">
        <v>183</v>
      </c>
      <c r="B99" s="201" t="s">
        <v>230</v>
      </c>
      <c r="C99" s="32">
        <v>0</v>
      </c>
      <c r="D99" s="32">
        <v>15647.14667</v>
      </c>
      <c r="E99" s="32"/>
      <c r="F99" s="33">
        <v>15490.22118</v>
      </c>
      <c r="G99" s="33">
        <v>18539.388040000002</v>
      </c>
      <c r="H99" s="33">
        <v>21103.788039999999</v>
      </c>
      <c r="I99" s="33">
        <v>20907.388040000002</v>
      </c>
      <c r="J99" s="33">
        <v>20770.188040000001</v>
      </c>
      <c r="K99" s="33">
        <v>21134.188040000001</v>
      </c>
      <c r="L99" s="33">
        <v>21334.588039999999</v>
      </c>
      <c r="M99" s="33">
        <v>21740.588039999999</v>
      </c>
      <c r="N99" s="33">
        <v>21865.388040000002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 t="s">
        <v>262</v>
      </c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2696.3119999999999</v>
      </c>
      <c r="D107" s="32">
        <v>3541.4761699999999</v>
      </c>
      <c r="E107" s="32"/>
      <c r="F107" s="33">
        <v>3456.5892899999999</v>
      </c>
      <c r="G107" s="33">
        <v>-1668.3278499999999</v>
      </c>
      <c r="H107" s="33">
        <v>-1668.3278499999999</v>
      </c>
      <c r="I107" s="33">
        <v>-1668.3278499999999</v>
      </c>
      <c r="J107" s="33">
        <v>-1668.3278499999999</v>
      </c>
      <c r="K107" s="33">
        <v>-1668.3278499999999</v>
      </c>
      <c r="L107" s="33">
        <v>-1668.3278499999999</v>
      </c>
      <c r="M107" s="33">
        <v>-1668.3278499999999</v>
      </c>
      <c r="N107" s="33">
        <v>-1668.3278499999999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98" customFormat="1" ht="21" hidden="1" x14ac:dyDescent="0.35">
      <c r="A112" s="18" t="s">
        <v>173</v>
      </c>
      <c r="B112" s="199" t="s">
        <v>239</v>
      </c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279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8807.884</v>
      </c>
      <c r="D121" s="32">
        <f>D9+D74+D98</f>
        <v>7800.3771699999998</v>
      </c>
      <c r="E121" s="32">
        <f t="shared" ref="E121:E127" si="16">D121-C121</f>
        <v>-1007.5068300000003</v>
      </c>
      <c r="F121" s="32">
        <f t="shared" ref="F121:N121" si="17">F9+F74+F98</f>
        <v>8447.1895299999996</v>
      </c>
      <c r="G121" s="32">
        <f t="shared" si="17"/>
        <v>14703.93982</v>
      </c>
      <c r="H121" s="32">
        <f t="shared" si="17"/>
        <v>14383.53982</v>
      </c>
      <c r="I121" s="32">
        <f t="shared" si="17"/>
        <v>14050.93982</v>
      </c>
      <c r="J121" s="32">
        <f t="shared" si="17"/>
        <v>13293.13982</v>
      </c>
      <c r="K121" s="32">
        <f t="shared" si="17"/>
        <v>13247.13982</v>
      </c>
      <c r="L121" s="32">
        <f t="shared" si="17"/>
        <v>13147.739820000001</v>
      </c>
      <c r="M121" s="32">
        <f t="shared" si="17"/>
        <v>13258.739820000001</v>
      </c>
      <c r="N121" s="32">
        <f t="shared" si="17"/>
        <v>13393.93982</v>
      </c>
    </row>
    <row r="122" spans="1:14" x14ac:dyDescent="0.25">
      <c r="A122" s="18" t="s">
        <v>192</v>
      </c>
      <c r="B122" s="46" t="s">
        <v>242</v>
      </c>
      <c r="C122" s="32">
        <v>12442</v>
      </c>
      <c r="D122" s="32">
        <f>D10+D75+D99</f>
        <v>15647.14667</v>
      </c>
      <c r="E122" s="32">
        <f t="shared" si="16"/>
        <v>3205.1466700000001</v>
      </c>
      <c r="F122" s="32">
        <f t="shared" ref="F122:N122" si="18">F10+F75+F99</f>
        <v>15490.22118</v>
      </c>
      <c r="G122" s="32">
        <f t="shared" si="18"/>
        <v>18539.388040000002</v>
      </c>
      <c r="H122" s="32">
        <f t="shared" si="18"/>
        <v>21103.788039999999</v>
      </c>
      <c r="I122" s="32">
        <f t="shared" si="18"/>
        <v>20907.388040000002</v>
      </c>
      <c r="J122" s="32">
        <f t="shared" si="18"/>
        <v>20770.188040000001</v>
      </c>
      <c r="K122" s="32">
        <f t="shared" si="18"/>
        <v>21134.188040000001</v>
      </c>
      <c r="L122" s="32">
        <f t="shared" si="18"/>
        <v>21334.588039999999</v>
      </c>
      <c r="M122" s="32">
        <f t="shared" si="18"/>
        <v>21740.588039999999</v>
      </c>
      <c r="N122" s="32">
        <f t="shared" si="18"/>
        <v>21865.388040000002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15276.87204</v>
      </c>
      <c r="D124" s="32">
        <f t="shared" si="19"/>
        <v>8326.2793199999996</v>
      </c>
      <c r="E124" s="32">
        <f t="shared" si="16"/>
        <v>-6950.5927200000006</v>
      </c>
      <c r="F124" s="32">
        <f t="shared" ref="F124:N124" si="21">F12+F77</f>
        <v>10667.098319999999</v>
      </c>
      <c r="G124" s="32">
        <f t="shared" si="21"/>
        <v>25203.44975</v>
      </c>
      <c r="H124" s="32">
        <f t="shared" si="21"/>
        <v>29497.0056</v>
      </c>
      <c r="I124" s="32">
        <f t="shared" si="21"/>
        <v>34573.922989999999</v>
      </c>
      <c r="J124" s="32">
        <f t="shared" si="21"/>
        <v>40252.297259999999</v>
      </c>
      <c r="K124" s="32">
        <f t="shared" si="21"/>
        <v>42861.977270000003</v>
      </c>
      <c r="L124" s="32">
        <f t="shared" si="21"/>
        <v>45452.476970000003</v>
      </c>
      <c r="M124" s="32">
        <f t="shared" si="21"/>
        <v>47349.346899999997</v>
      </c>
      <c r="N124" s="32">
        <f t="shared" si="21"/>
        <v>48634.959199999998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36526.75604</v>
      </c>
      <c r="D129" s="34">
        <f>SUBTOTAL(9,D120:D128)</f>
        <v>31773.803160000003</v>
      </c>
      <c r="E129" s="34">
        <f>D129-C129</f>
        <v>-4752.9528799999971</v>
      </c>
      <c r="F129" s="34">
        <f t="shared" ref="F129:N129" si="25">SUBTOTAL(9,F120:F128)</f>
        <v>34604.509030000001</v>
      </c>
      <c r="G129" s="34">
        <f t="shared" si="25"/>
        <v>58446.777610000005</v>
      </c>
      <c r="H129" s="34">
        <f t="shared" si="25"/>
        <v>64984.333459999994</v>
      </c>
      <c r="I129" s="34">
        <f t="shared" si="25"/>
        <v>69532.250850000011</v>
      </c>
      <c r="J129" s="34">
        <f t="shared" si="25"/>
        <v>74315.625120000012</v>
      </c>
      <c r="K129" s="34">
        <f t="shared" si="25"/>
        <v>77243.305130000008</v>
      </c>
      <c r="L129" s="34">
        <f t="shared" si="25"/>
        <v>79934.804830000008</v>
      </c>
      <c r="M129" s="34">
        <f t="shared" si="25"/>
        <v>82348.674759999994</v>
      </c>
      <c r="N129" s="34">
        <f t="shared" si="25"/>
        <v>83894.287060000002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18393.60729</v>
      </c>
      <c r="D132" s="32">
        <f t="shared" ref="D132:D135" si="26">D20+D85</f>
        <v>13471.86276</v>
      </c>
      <c r="E132" s="32">
        <f>D132-C132</f>
        <v>-4921.7445299999999</v>
      </c>
      <c r="F132" s="32">
        <f t="shared" ref="F132:N132" si="27">F20+F85</f>
        <v>15308.33294</v>
      </c>
      <c r="G132" s="32">
        <f t="shared" si="27"/>
        <v>28537.79521</v>
      </c>
      <c r="H132" s="32">
        <f t="shared" si="27"/>
        <v>32790.436229999999</v>
      </c>
      <c r="I132" s="32">
        <f t="shared" si="27"/>
        <v>36048.816610000002</v>
      </c>
      <c r="J132" s="32">
        <f t="shared" si="27"/>
        <v>40041.400320000001</v>
      </c>
      <c r="K132" s="32">
        <f t="shared" si="27"/>
        <v>42145.430119999997</v>
      </c>
      <c r="L132" s="32">
        <f t="shared" si="27"/>
        <v>44141.824480000003</v>
      </c>
      <c r="M132" s="32">
        <f t="shared" si="27"/>
        <v>45742.129289999997</v>
      </c>
      <c r="N132" s="32">
        <f t="shared" si="27"/>
        <v>46940.301749999999</v>
      </c>
    </row>
    <row r="133" spans="1:14" x14ac:dyDescent="0.25">
      <c r="A133" s="18" t="s">
        <v>192</v>
      </c>
      <c r="B133" s="46" t="s">
        <v>248</v>
      </c>
      <c r="C133" s="32">
        <v>2623.4290799999999</v>
      </c>
      <c r="D133" s="32">
        <f t="shared" si="26"/>
        <v>2700.3054900000002</v>
      </c>
      <c r="E133" s="32">
        <f>D133-C133</f>
        <v>76.876410000000305</v>
      </c>
      <c r="F133" s="32">
        <f t="shared" ref="F133:N133" si="28">F21+F86</f>
        <v>2704.98686</v>
      </c>
      <c r="G133" s="32">
        <f t="shared" si="28"/>
        <v>3400.5928199999998</v>
      </c>
      <c r="H133" s="32">
        <f t="shared" si="28"/>
        <v>3621.4842600000002</v>
      </c>
      <c r="I133" s="32">
        <f t="shared" si="28"/>
        <v>3565.4770100000001</v>
      </c>
      <c r="J133" s="32">
        <f t="shared" si="28"/>
        <v>3506.9032699999998</v>
      </c>
      <c r="K133" s="32">
        <f t="shared" si="28"/>
        <v>3444.8558499999999</v>
      </c>
      <c r="L133" s="32">
        <f t="shared" si="28"/>
        <v>3385.8648499999999</v>
      </c>
      <c r="M133" s="32">
        <f t="shared" si="28"/>
        <v>3326.30735</v>
      </c>
      <c r="N133" s="32">
        <f t="shared" si="28"/>
        <v>3265.0313999999998</v>
      </c>
    </row>
    <row r="134" spans="1:14" x14ac:dyDescent="0.25">
      <c r="A134" s="18" t="s">
        <v>192</v>
      </c>
      <c r="B134" s="46" t="s">
        <v>259</v>
      </c>
      <c r="C134" s="32">
        <v>2126.9745800000001</v>
      </c>
      <c r="D134" s="32">
        <f t="shared" si="26"/>
        <v>1308.33026</v>
      </c>
      <c r="E134" s="32">
        <f>D134-C134</f>
        <v>-818.64432000000011</v>
      </c>
      <c r="F134" s="32">
        <f t="shared" ref="F134:N134" si="29">F22+F87</f>
        <v>1371.5078599999999</v>
      </c>
      <c r="G134" s="32">
        <f t="shared" si="29"/>
        <v>1664.02901</v>
      </c>
      <c r="H134" s="32">
        <f t="shared" si="29"/>
        <v>2120.7044599999999</v>
      </c>
      <c r="I134" s="32">
        <f t="shared" si="29"/>
        <v>2208.9581699999999</v>
      </c>
      <c r="J134" s="32">
        <f t="shared" si="29"/>
        <v>2270.15769</v>
      </c>
      <c r="K134" s="32">
        <f t="shared" si="29"/>
        <v>2317.1163700000002</v>
      </c>
      <c r="L134" s="32">
        <f t="shared" si="29"/>
        <v>2382.2086899999999</v>
      </c>
      <c r="M134" s="32">
        <f t="shared" si="29"/>
        <v>2450.6678299999999</v>
      </c>
      <c r="N134" s="32">
        <f t="shared" si="29"/>
        <v>2498.4244399999998</v>
      </c>
    </row>
    <row r="135" spans="1:14" x14ac:dyDescent="0.25">
      <c r="A135" s="18" t="s">
        <v>192</v>
      </c>
      <c r="B135" s="46" t="s">
        <v>249</v>
      </c>
      <c r="C135" s="32">
        <v>15979.86304</v>
      </c>
      <c r="D135" s="32">
        <f t="shared" si="26"/>
        <v>15461.39704</v>
      </c>
      <c r="E135" s="32">
        <f>D135-C135</f>
        <v>-518.46600000000035</v>
      </c>
      <c r="F135" s="32">
        <f t="shared" ref="F135:N135" si="30">F23+F88</f>
        <v>15817.339040000001</v>
      </c>
      <c r="G135" s="32">
        <f t="shared" si="30"/>
        <v>18562.66604</v>
      </c>
      <c r="H135" s="32">
        <f t="shared" si="30"/>
        <v>16633.588039999999</v>
      </c>
      <c r="I135" s="32">
        <f t="shared" si="30"/>
        <v>17017.026040000001</v>
      </c>
      <c r="J135" s="32">
        <f t="shared" si="30"/>
        <v>17414.513040000002</v>
      </c>
      <c r="K135" s="32">
        <f t="shared" si="30"/>
        <v>17838.495040000002</v>
      </c>
      <c r="L135" s="32">
        <f t="shared" si="30"/>
        <v>18186.16604</v>
      </c>
      <c r="M135" s="32">
        <f t="shared" si="30"/>
        <v>18540.78904</v>
      </c>
      <c r="N135" s="32">
        <f t="shared" si="30"/>
        <v>18902.50504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39123.873990000007</v>
      </c>
      <c r="D137" s="34">
        <f>SUBTOTAL(9,D131:D136)</f>
        <v>32941.895550000001</v>
      </c>
      <c r="E137" s="34">
        <f>D137-C137</f>
        <v>-6181.9784400000062</v>
      </c>
      <c r="F137" s="34">
        <f t="shared" ref="F137:N137" si="31">SUBTOTAL(9,F131:F136)</f>
        <v>35202.166700000002</v>
      </c>
      <c r="G137" s="34">
        <f t="shared" si="31"/>
        <v>52165.083079999997</v>
      </c>
      <c r="H137" s="34">
        <f t="shared" si="31"/>
        <v>55166.21299</v>
      </c>
      <c r="I137" s="34">
        <f t="shared" si="31"/>
        <v>58840.277830000006</v>
      </c>
      <c r="J137" s="34">
        <f t="shared" si="31"/>
        <v>63232.974320000008</v>
      </c>
      <c r="K137" s="34">
        <f t="shared" si="31"/>
        <v>65745.897380000009</v>
      </c>
      <c r="L137" s="34">
        <f t="shared" si="31"/>
        <v>68096.064060000004</v>
      </c>
      <c r="M137" s="34">
        <f t="shared" si="31"/>
        <v>70059.893509999994</v>
      </c>
      <c r="N137" s="34">
        <f t="shared" si="31"/>
        <v>71606.262629999997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-2597.1179500000071</v>
      </c>
      <c r="D139" s="34">
        <f>D129-D137</f>
        <v>-1168.092389999998</v>
      </c>
      <c r="E139" s="34">
        <f>D139-C139</f>
        <v>1429.0255600000091</v>
      </c>
      <c r="F139" s="34">
        <f t="shared" ref="F139:N139" si="32">F129-F137</f>
        <v>-597.65767000000051</v>
      </c>
      <c r="G139" s="34">
        <f t="shared" si="32"/>
        <v>6281.6945300000079</v>
      </c>
      <c r="H139" s="34">
        <f t="shared" si="32"/>
        <v>9818.1204699999944</v>
      </c>
      <c r="I139" s="34">
        <f t="shared" si="32"/>
        <v>10691.973020000005</v>
      </c>
      <c r="J139" s="34">
        <f t="shared" si="32"/>
        <v>11082.650800000003</v>
      </c>
      <c r="K139" s="34">
        <f t="shared" si="32"/>
        <v>11497.407749999998</v>
      </c>
      <c r="L139" s="34">
        <f t="shared" si="32"/>
        <v>11838.740770000004</v>
      </c>
      <c r="M139" s="34">
        <f t="shared" si="32"/>
        <v>12288.78125</v>
      </c>
      <c r="N139" s="34">
        <f t="shared" si="32"/>
        <v>12288.024430000005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15405.46991</v>
      </c>
      <c r="D144" s="32">
        <f>D152+D153+D154-D142-D143-D145-D146-D164+D107</f>
        <v>4999.8656099999998</v>
      </c>
      <c r="E144" s="32">
        <f>D144-C144</f>
        <v>-10405.604299999999</v>
      </c>
      <c r="F144" s="32">
        <f t="shared" ref="F144:N144" si="35">F152+F153+F154-F142-F143-F145-F146-F164+F107</f>
        <v>9832.8253100000002</v>
      </c>
      <c r="G144" s="32">
        <f t="shared" si="35"/>
        <v>-2020.4346100000005</v>
      </c>
      <c r="H144" s="32">
        <f t="shared" si="35"/>
        <v>-5061.6551499999996</v>
      </c>
      <c r="I144" s="32">
        <f t="shared" si="35"/>
        <v>7731.2040599999982</v>
      </c>
      <c r="J144" s="32">
        <f t="shared" si="35"/>
        <v>-5229.7336099999993</v>
      </c>
      <c r="K144" s="32">
        <f t="shared" si="35"/>
        <v>-5592.731029999999</v>
      </c>
      <c r="L144" s="32">
        <f t="shared" si="35"/>
        <v>-5776.7661200000002</v>
      </c>
      <c r="M144" s="32">
        <f t="shared" si="35"/>
        <v>-6171.4640999999992</v>
      </c>
      <c r="N144" s="32">
        <f t="shared" si="35"/>
        <v>-2297.6558100000002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15405.46991</v>
      </c>
      <c r="D148" s="34">
        <f>SUBTOTAL(9,D141:D147)</f>
        <v>4999.8656099999998</v>
      </c>
      <c r="E148" s="34">
        <f>D148-C148</f>
        <v>-10405.604299999999</v>
      </c>
      <c r="F148" s="34">
        <f t="shared" ref="F148:N148" si="38">SUBTOTAL(9,F141:F147)</f>
        <v>9832.8253100000002</v>
      </c>
      <c r="G148" s="34">
        <f t="shared" si="38"/>
        <v>-2020.4346100000005</v>
      </c>
      <c r="H148" s="34">
        <f t="shared" si="38"/>
        <v>-5061.6551499999996</v>
      </c>
      <c r="I148" s="34">
        <f t="shared" si="38"/>
        <v>7731.2040599999982</v>
      </c>
      <c r="J148" s="34">
        <f t="shared" si="38"/>
        <v>-5229.7336099999993</v>
      </c>
      <c r="K148" s="34">
        <f t="shared" si="38"/>
        <v>-5592.731029999999</v>
      </c>
      <c r="L148" s="34">
        <f t="shared" si="38"/>
        <v>-5776.7661200000002</v>
      </c>
      <c r="M148" s="34">
        <f t="shared" si="38"/>
        <v>-6171.4640999999992</v>
      </c>
      <c r="N148" s="34">
        <f t="shared" si="38"/>
        <v>-2297.6558100000002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0</v>
      </c>
      <c r="D153" s="32">
        <f t="shared" si="39"/>
        <v>1000</v>
      </c>
      <c r="E153" s="32">
        <f>D153-C153</f>
        <v>1000</v>
      </c>
      <c r="F153" s="32">
        <f t="shared" ref="F153:N153" si="41">F63</f>
        <v>2060</v>
      </c>
      <c r="G153" s="32">
        <f t="shared" si="41"/>
        <v>2101.1999999999998</v>
      </c>
      <c r="H153" s="32">
        <f t="shared" si="41"/>
        <v>2143.2240000000002</v>
      </c>
      <c r="I153" s="32">
        <f t="shared" si="41"/>
        <v>16395.66</v>
      </c>
      <c r="J153" s="32">
        <f t="shared" si="41"/>
        <v>3344.7150000000001</v>
      </c>
      <c r="K153" s="32">
        <f t="shared" si="41"/>
        <v>3411.6089999999999</v>
      </c>
      <c r="L153" s="32">
        <f t="shared" si="41"/>
        <v>3479.8409999999999</v>
      </c>
      <c r="M153" s="32">
        <f t="shared" si="41"/>
        <v>3549.4380000000001</v>
      </c>
      <c r="N153" s="32">
        <f t="shared" si="41"/>
        <v>7240.8540000000003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12808.94716</v>
      </c>
      <c r="D154" s="32">
        <f t="shared" si="39"/>
        <v>2831.7779999999998</v>
      </c>
      <c r="E154" s="32">
        <f>D154-C154</f>
        <v>-9977.1691599999995</v>
      </c>
      <c r="F154" s="32">
        <f t="shared" ref="F154:N154" si="42">F64</f>
        <v>7175.3697400000001</v>
      </c>
      <c r="G154" s="32">
        <f t="shared" si="42"/>
        <v>2160.9426199999998</v>
      </c>
      <c r="H154" s="32">
        <f t="shared" si="42"/>
        <v>2613.8640500000001</v>
      </c>
      <c r="I154" s="32">
        <f t="shared" si="42"/>
        <v>2027.19679</v>
      </c>
      <c r="J154" s="32">
        <f t="shared" si="42"/>
        <v>2508.3917099999999</v>
      </c>
      <c r="K154" s="32">
        <f t="shared" si="42"/>
        <v>2493.02241</v>
      </c>
      <c r="L154" s="32">
        <f t="shared" si="42"/>
        <v>2581.8070299999999</v>
      </c>
      <c r="M154" s="32">
        <f t="shared" si="42"/>
        <v>2566.26037</v>
      </c>
      <c r="N154" s="32">
        <f t="shared" si="42"/>
        <v>2749.6275799999999</v>
      </c>
    </row>
    <row r="155" spans="1:14" x14ac:dyDescent="0.25">
      <c r="A155" s="18" t="s">
        <v>192</v>
      </c>
      <c r="B155" s="48" t="s">
        <v>215</v>
      </c>
      <c r="C155" s="32">
        <v>-0.59520000000702566</v>
      </c>
      <c r="D155" s="32">
        <f>D139+D148-D152-D153-D154-D156</f>
        <v>-4.7799999979361019E-3</v>
      </c>
      <c r="E155" s="32">
        <f>D155-C155</f>
        <v>0.59042000000908956</v>
      </c>
      <c r="F155" s="32">
        <f t="shared" ref="F155:N155" si="43">F139+F148-F152-F153-F154-F156</f>
        <v>-0.20210000000042783</v>
      </c>
      <c r="G155" s="32">
        <f t="shared" si="43"/>
        <v>-0.88269999999192805</v>
      </c>
      <c r="H155" s="32">
        <f t="shared" si="43"/>
        <v>-0.62273000000550383</v>
      </c>
      <c r="I155" s="32">
        <f t="shared" si="43"/>
        <v>0.32029000000147789</v>
      </c>
      <c r="J155" s="32">
        <f t="shared" si="43"/>
        <v>-0.18951999999626423</v>
      </c>
      <c r="K155" s="32">
        <f t="shared" si="43"/>
        <v>4.5309999999517458E-2</v>
      </c>
      <c r="L155" s="32">
        <f t="shared" si="43"/>
        <v>0.32662000000391345</v>
      </c>
      <c r="M155" s="32">
        <f t="shared" si="43"/>
        <v>1.6187800000006973</v>
      </c>
      <c r="N155" s="32">
        <f t="shared" si="43"/>
        <v>-0.11295999999538253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12808.351959999993</v>
      </c>
      <c r="D158" s="34">
        <f>SUBTOTAL(9,D150:D157)</f>
        <v>3831.7732200000019</v>
      </c>
      <c r="E158" s="34">
        <f>D158-C158</f>
        <v>-8976.5787399999899</v>
      </c>
      <c r="F158" s="34">
        <f t="shared" ref="F158:N158" si="45">SUBTOTAL(9,F150:F157)</f>
        <v>9235.1676399999997</v>
      </c>
      <c r="G158" s="34">
        <f t="shared" si="45"/>
        <v>4261.2599200000077</v>
      </c>
      <c r="H158" s="34">
        <f t="shared" si="45"/>
        <v>4756.4653199999948</v>
      </c>
      <c r="I158" s="34">
        <f t="shared" si="45"/>
        <v>18423.177080000001</v>
      </c>
      <c r="J158" s="34">
        <f t="shared" si="45"/>
        <v>5852.9171900000038</v>
      </c>
      <c r="K158" s="34">
        <f t="shared" si="45"/>
        <v>5904.6767199999995</v>
      </c>
      <c r="L158" s="34">
        <f t="shared" si="45"/>
        <v>6061.9746500000037</v>
      </c>
      <c r="M158" s="34">
        <f t="shared" si="45"/>
        <v>6117.3171500000008</v>
      </c>
      <c r="N158" s="34">
        <f t="shared" si="45"/>
        <v>9990.3686200000047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2597.1179500000071</v>
      </c>
      <c r="D160" s="34">
        <f>D148-D158</f>
        <v>1168.092389999998</v>
      </c>
      <c r="E160" s="34">
        <f>D160-C160</f>
        <v>-1429.0255600000091</v>
      </c>
      <c r="F160" s="34">
        <f t="shared" ref="F160:N160" si="46">F148-F158</f>
        <v>597.65767000000051</v>
      </c>
      <c r="G160" s="34">
        <f t="shared" si="46"/>
        <v>-6281.6945300000079</v>
      </c>
      <c r="H160" s="34">
        <f t="shared" si="46"/>
        <v>-9818.1204699999944</v>
      </c>
      <c r="I160" s="34">
        <f t="shared" si="46"/>
        <v>-10691.973020000003</v>
      </c>
      <c r="J160" s="34">
        <f t="shared" si="46"/>
        <v>-11082.650800000003</v>
      </c>
      <c r="K160" s="34">
        <f t="shared" si="46"/>
        <v>-11497.407749999998</v>
      </c>
      <c r="L160" s="34">
        <f t="shared" si="46"/>
        <v>-11838.740770000004</v>
      </c>
      <c r="M160" s="34">
        <f t="shared" si="46"/>
        <v>-12288.78125</v>
      </c>
      <c r="N160" s="34">
        <f t="shared" si="46"/>
        <v>-12288.024430000005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1618.59293</v>
      </c>
      <c r="D164" s="33">
        <f>D29</f>
        <v>2373.3885599999999</v>
      </c>
      <c r="E164" s="32">
        <f>D164-C164</f>
        <v>754.79562999999985</v>
      </c>
      <c r="F164" s="33">
        <f t="shared" ref="F164:N164" si="48">F29</f>
        <v>2859.1337199999998</v>
      </c>
      <c r="G164" s="33">
        <f t="shared" si="48"/>
        <v>4614.2493800000002</v>
      </c>
      <c r="H164" s="33">
        <f t="shared" si="48"/>
        <v>8150.4153500000002</v>
      </c>
      <c r="I164" s="33">
        <f t="shared" si="48"/>
        <v>9023.3248800000001</v>
      </c>
      <c r="J164" s="33">
        <f t="shared" si="48"/>
        <v>9414.5124699999997</v>
      </c>
      <c r="K164" s="33">
        <f t="shared" si="48"/>
        <v>9829.0345899999993</v>
      </c>
      <c r="L164" s="33">
        <f t="shared" si="48"/>
        <v>10170.086300000001</v>
      </c>
      <c r="M164" s="33">
        <f t="shared" si="48"/>
        <v>10618.83462</v>
      </c>
      <c r="N164" s="33">
        <f t="shared" si="48"/>
        <v>10619.80954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5"/>
  <sheetViews>
    <sheetView showGridLines="0" topLeftCell="B125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02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03" t="s">
        <v>182</v>
      </c>
      <c r="C8" s="31"/>
      <c r="D8" s="31"/>
      <c r="E8" s="31"/>
    </row>
    <row r="9" spans="1:14" hidden="1" x14ac:dyDescent="0.25">
      <c r="A9" s="18" t="s">
        <v>173</v>
      </c>
      <c r="B9" s="204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04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04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204"/>
      <c r="C12" s="32">
        <v>0</v>
      </c>
      <c r="D12" s="32">
        <v>0</v>
      </c>
      <c r="E12" s="32"/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hidden="1" x14ac:dyDescent="0.25">
      <c r="A13" s="18" t="s">
        <v>183</v>
      </c>
      <c r="B13" s="204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204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04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04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05" t="s">
        <v>191</v>
      </c>
      <c r="C17" s="34">
        <f>SUBTOTAL(9,C8:C16)</f>
        <v>0</v>
      </c>
      <c r="D17" s="34">
        <f>SUBTOTAL(9,D8:D16)</f>
        <v>0</v>
      </c>
      <c r="E17" s="34"/>
      <c r="F17" s="34">
        <f t="shared" ref="F17:N17" si="3">SUBTOTAL(9,F8:F16)</f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</row>
    <row r="18" spans="1:14" hidden="1" x14ac:dyDescent="0.25">
      <c r="A18" s="18" t="s">
        <v>173</v>
      </c>
      <c r="B18" s="206"/>
    </row>
    <row r="19" spans="1:14" hidden="1" x14ac:dyDescent="0.25">
      <c r="A19" s="18" t="s">
        <v>180</v>
      </c>
      <c r="B19" s="203" t="s">
        <v>195</v>
      </c>
      <c r="C19" s="31"/>
      <c r="D19" s="31"/>
      <c r="E19" s="31"/>
    </row>
    <row r="20" spans="1:14" hidden="1" x14ac:dyDescent="0.25">
      <c r="A20" s="18" t="s">
        <v>183</v>
      </c>
      <c r="B20" s="204" t="s">
        <v>247</v>
      </c>
      <c r="C20" s="32">
        <v>178.85664</v>
      </c>
      <c r="D20" s="32">
        <v>139.51571999999999</v>
      </c>
      <c r="E20" s="32"/>
      <c r="F20" s="33">
        <v>143.92304999999999</v>
      </c>
      <c r="G20" s="33">
        <v>147.03225</v>
      </c>
      <c r="H20" s="33">
        <v>150.21055999999999</v>
      </c>
      <c r="I20" s="33">
        <v>153.45953</v>
      </c>
      <c r="J20" s="33">
        <v>156.78086999999999</v>
      </c>
      <c r="K20" s="33">
        <v>160.17618999999999</v>
      </c>
      <c r="L20" s="33">
        <v>163.6472</v>
      </c>
      <c r="M20" s="33">
        <v>167.19566</v>
      </c>
      <c r="N20" s="33">
        <v>170.82335</v>
      </c>
    </row>
    <row r="21" spans="1:14" hidden="1" x14ac:dyDescent="0.25">
      <c r="A21" s="18" t="s">
        <v>183</v>
      </c>
      <c r="B21" s="204" t="s">
        <v>248</v>
      </c>
      <c r="C21" s="32">
        <v>588.09528</v>
      </c>
      <c r="D21" s="32">
        <v>450.75914999999998</v>
      </c>
      <c r="E21" s="32"/>
      <c r="F21" s="33">
        <v>531.29404999999997</v>
      </c>
      <c r="G21" s="33">
        <v>629.55111999999997</v>
      </c>
      <c r="H21" s="33">
        <v>601.25954000000002</v>
      </c>
      <c r="I21" s="33">
        <v>656.16135999999995</v>
      </c>
      <c r="J21" s="33">
        <v>677.32362999999998</v>
      </c>
      <c r="K21" s="33">
        <v>652.71965999999998</v>
      </c>
      <c r="L21" s="33">
        <v>638.60203999999999</v>
      </c>
      <c r="M21" s="33">
        <v>619.28733999999997</v>
      </c>
      <c r="N21" s="33">
        <v>593.67871000000002</v>
      </c>
    </row>
    <row r="22" spans="1:14" hidden="1" x14ac:dyDescent="0.25">
      <c r="A22" s="18" t="s">
        <v>183</v>
      </c>
      <c r="B22" s="204" t="s">
        <v>259</v>
      </c>
      <c r="C22" s="32">
        <v>0</v>
      </c>
      <c r="D22" s="32">
        <v>195.78742</v>
      </c>
      <c r="E22" s="32"/>
      <c r="F22" s="33">
        <v>199.64884000000001</v>
      </c>
      <c r="G22" s="33">
        <v>203.47367</v>
      </c>
      <c r="H22" s="33">
        <v>222.30842000000001</v>
      </c>
      <c r="I22" s="33">
        <v>228.23358999999999</v>
      </c>
      <c r="J22" s="33">
        <v>232.34700000000001</v>
      </c>
      <c r="K22" s="33">
        <v>236.43389999999999</v>
      </c>
      <c r="L22" s="33">
        <v>241.42648</v>
      </c>
      <c r="M22" s="33">
        <v>247.47922</v>
      </c>
      <c r="N22" s="33">
        <v>253.05817999999999</v>
      </c>
    </row>
    <row r="23" spans="1:14" hidden="1" x14ac:dyDescent="0.25">
      <c r="A23" s="18" t="s">
        <v>183</v>
      </c>
      <c r="B23" s="204" t="s">
        <v>249</v>
      </c>
      <c r="C23" s="32">
        <v>4549.8219600000002</v>
      </c>
      <c r="D23" s="32">
        <v>5112.3950000000004</v>
      </c>
      <c r="E23" s="32"/>
      <c r="F23" s="33">
        <v>4873.9989999999998</v>
      </c>
      <c r="G23" s="33">
        <v>5042.2610000000004</v>
      </c>
      <c r="H23" s="33">
        <v>5186.9570000000003</v>
      </c>
      <c r="I23" s="33">
        <v>5326.53</v>
      </c>
      <c r="J23" s="33">
        <v>5475.0630000000001</v>
      </c>
      <c r="K23" s="33">
        <v>5636.3429999999998</v>
      </c>
      <c r="L23" s="33">
        <v>5749.07</v>
      </c>
      <c r="M23" s="33">
        <v>5864.0510000000004</v>
      </c>
      <c r="N23" s="33">
        <v>5981.3320000000003</v>
      </c>
    </row>
    <row r="24" spans="1:14" hidden="1" x14ac:dyDescent="0.25">
      <c r="A24" s="18" t="s">
        <v>173</v>
      </c>
      <c r="B24" s="204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05" t="s">
        <v>199</v>
      </c>
      <c r="C25" s="34">
        <f>SUBTOTAL(9,C19:C24)</f>
        <v>5316.7738800000006</v>
      </c>
      <c r="D25" s="34">
        <f>SUBTOTAL(9,D19:D24)</f>
        <v>5898.4572900000003</v>
      </c>
      <c r="E25" s="34"/>
      <c r="F25" s="34">
        <f t="shared" ref="F25:N25" si="4">SUBTOTAL(9,F19:F24)</f>
        <v>5748.8649399999995</v>
      </c>
      <c r="G25" s="34">
        <f t="shared" si="4"/>
        <v>6022.3180400000001</v>
      </c>
      <c r="H25" s="34">
        <f t="shared" si="4"/>
        <v>6160.7355200000002</v>
      </c>
      <c r="I25" s="34">
        <f t="shared" si="4"/>
        <v>6364.3844799999997</v>
      </c>
      <c r="J25" s="34">
        <f t="shared" si="4"/>
        <v>6541.5145000000002</v>
      </c>
      <c r="K25" s="34">
        <f t="shared" si="4"/>
        <v>6685.6727499999997</v>
      </c>
      <c r="L25" s="34">
        <f t="shared" si="4"/>
        <v>6792.7457199999999</v>
      </c>
      <c r="M25" s="34">
        <f t="shared" si="4"/>
        <v>6898.0132200000007</v>
      </c>
      <c r="N25" s="34">
        <f t="shared" si="4"/>
        <v>6998.8922400000001</v>
      </c>
    </row>
    <row r="26" spans="1:14" hidden="1" x14ac:dyDescent="0.25">
      <c r="A26" s="18" t="s">
        <v>173</v>
      </c>
      <c r="B26" s="206"/>
    </row>
    <row r="27" spans="1:14" ht="15.75" hidden="1" thickBot="1" x14ac:dyDescent="0.3">
      <c r="A27" s="18" t="s">
        <v>173</v>
      </c>
      <c r="B27" s="205" t="s">
        <v>200</v>
      </c>
      <c r="C27" s="34">
        <f>C17-C25</f>
        <v>-5316.7738800000006</v>
      </c>
      <c r="D27" s="34">
        <f>D17-D25</f>
        <v>-5898.4572900000003</v>
      </c>
      <c r="E27" s="34"/>
      <c r="F27" s="34">
        <f t="shared" ref="F27:N27" si="5">F17-F25</f>
        <v>-5748.8649399999995</v>
      </c>
      <c r="G27" s="34">
        <f t="shared" si="5"/>
        <v>-6022.3180400000001</v>
      </c>
      <c r="H27" s="34">
        <f t="shared" si="5"/>
        <v>-6160.7355200000002</v>
      </c>
      <c r="I27" s="34">
        <f t="shared" si="5"/>
        <v>-6364.3844799999997</v>
      </c>
      <c r="J27" s="34">
        <f t="shared" si="5"/>
        <v>-6541.5145000000002</v>
      </c>
      <c r="K27" s="34">
        <f t="shared" si="5"/>
        <v>-6685.6727499999997</v>
      </c>
      <c r="L27" s="34">
        <f t="shared" si="5"/>
        <v>-6792.7457199999999</v>
      </c>
      <c r="M27" s="34">
        <f t="shared" si="5"/>
        <v>-6898.0132200000007</v>
      </c>
      <c r="N27" s="34">
        <f t="shared" si="5"/>
        <v>-6998.8922400000001</v>
      </c>
    </row>
    <row r="28" spans="1:14" hidden="1" x14ac:dyDescent="0.25">
      <c r="A28" s="18" t="s">
        <v>173</v>
      </c>
      <c r="B28" s="20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08" t="s">
        <v>203</v>
      </c>
      <c r="C29" s="32">
        <v>1671.3723399999999</v>
      </c>
      <c r="D29" s="32">
        <v>1857.8397399999999</v>
      </c>
      <c r="E29" s="32"/>
      <c r="F29" s="33">
        <v>2049.3399599999998</v>
      </c>
      <c r="G29" s="33">
        <v>2140.61157</v>
      </c>
      <c r="H29" s="33">
        <v>2162.1355400000002</v>
      </c>
      <c r="I29" s="33">
        <v>2159.77045</v>
      </c>
      <c r="J29" s="33">
        <v>2490.6119600000002</v>
      </c>
      <c r="K29" s="33">
        <v>2696.7560800000001</v>
      </c>
      <c r="L29" s="33">
        <v>2787.1210500000002</v>
      </c>
      <c r="M29" s="33">
        <v>2793.7436299999999</v>
      </c>
      <c r="N29" s="33">
        <v>2833.6012300000002</v>
      </c>
    </row>
    <row r="30" spans="1:14" hidden="1" x14ac:dyDescent="0.25">
      <c r="A30" s="18" t="s">
        <v>173</v>
      </c>
      <c r="B30" s="204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09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0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06"/>
    </row>
    <row r="51" spans="1:14" hidden="1" x14ac:dyDescent="0.25">
      <c r="A51" s="18" t="s">
        <v>180</v>
      </c>
      <c r="B51" s="203" t="s">
        <v>219</v>
      </c>
      <c r="C51" s="31"/>
      <c r="D51" s="31"/>
      <c r="E51" s="31"/>
    </row>
    <row r="52" spans="1:14" hidden="1" x14ac:dyDescent="0.25">
      <c r="A52" s="18" t="s">
        <v>183</v>
      </c>
      <c r="B52" s="204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04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04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04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04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04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05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06"/>
    </row>
    <row r="60" spans="1:14" hidden="1" x14ac:dyDescent="0.25">
      <c r="A60" s="18" t="s">
        <v>180</v>
      </c>
      <c r="B60" s="203" t="s">
        <v>214</v>
      </c>
      <c r="C60" s="31"/>
      <c r="D60" s="31"/>
      <c r="E60" s="31"/>
    </row>
    <row r="61" spans="1:14" hidden="1" x14ac:dyDescent="0.25">
      <c r="A61" s="18" t="s">
        <v>173</v>
      </c>
      <c r="B61" s="204" t="s">
        <v>220</v>
      </c>
      <c r="C61" s="31"/>
      <c r="D61" s="31"/>
      <c r="E61" s="31"/>
    </row>
    <row r="62" spans="1:14" hidden="1" x14ac:dyDescent="0.25">
      <c r="A62" s="18" t="s">
        <v>221</v>
      </c>
      <c r="B62" s="204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204" t="str">
        <f>"-  to improve level of service"</f>
        <v>-  to improve level of service</v>
      </c>
      <c r="C63" s="32">
        <v>0</v>
      </c>
      <c r="D63" s="32">
        <v>1716.30756</v>
      </c>
      <c r="E63" s="32"/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idden="1" x14ac:dyDescent="0.25">
      <c r="A64" s="18" t="s">
        <v>221</v>
      </c>
      <c r="B64" s="204" t="str">
        <f>"-  to replace existing assets"</f>
        <v>-  to replace existing assets</v>
      </c>
      <c r="C64" s="32">
        <v>0</v>
      </c>
      <c r="D64" s="32">
        <v>1160.732</v>
      </c>
      <c r="E64" s="32"/>
      <c r="F64" s="33">
        <v>1253.1552899999999</v>
      </c>
      <c r="G64" s="33">
        <v>1291.8466800000001</v>
      </c>
      <c r="H64" s="33">
        <v>1311.31341</v>
      </c>
      <c r="I64" s="33">
        <v>1389.6412399999999</v>
      </c>
      <c r="J64" s="33">
        <v>1461.6078600000001</v>
      </c>
      <c r="K64" s="33">
        <v>1566.2947899999999</v>
      </c>
      <c r="L64" s="33">
        <v>1648.2588699999999</v>
      </c>
      <c r="M64" s="33">
        <v>1662.7888</v>
      </c>
      <c r="N64" s="33">
        <v>1712.6724099999999</v>
      </c>
    </row>
    <row r="65" spans="1:14" hidden="1" x14ac:dyDescent="0.25">
      <c r="A65" s="18" t="s">
        <v>173</v>
      </c>
      <c r="B65" s="204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04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04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05" t="s">
        <v>217</v>
      </c>
      <c r="C68" s="34">
        <f>SUBTOTAL(9,C60:C67)</f>
        <v>0</v>
      </c>
      <c r="D68" s="34">
        <f>SUBTOTAL(9,D60:D67)</f>
        <v>2877.0395600000002</v>
      </c>
      <c r="E68" s="34"/>
      <c r="F68" s="34">
        <f t="shared" ref="F68:N68" si="9">SUBTOTAL(9,F60:F67)</f>
        <v>1253.1552899999999</v>
      </c>
      <c r="G68" s="34">
        <f t="shared" si="9"/>
        <v>1291.8466800000001</v>
      </c>
      <c r="H68" s="34">
        <f t="shared" si="9"/>
        <v>1311.31341</v>
      </c>
      <c r="I68" s="34">
        <f t="shared" si="9"/>
        <v>1389.6412399999999</v>
      </c>
      <c r="J68" s="34">
        <f t="shared" si="9"/>
        <v>1461.6078600000001</v>
      </c>
      <c r="K68" s="34">
        <f t="shared" si="9"/>
        <v>1566.2947899999999</v>
      </c>
      <c r="L68" s="34">
        <f t="shared" si="9"/>
        <v>1648.2588699999999</v>
      </c>
      <c r="M68" s="34">
        <f t="shared" si="9"/>
        <v>1662.7888</v>
      </c>
      <c r="N68" s="34">
        <f t="shared" si="9"/>
        <v>1712.6724099999999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06"/>
    </row>
    <row r="94" spans="1:14" hidden="1" x14ac:dyDescent="0.25">
      <c r="A94" s="18" t="s">
        <v>167</v>
      </c>
      <c r="B94" s="210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0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0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03" t="s">
        <v>182</v>
      </c>
      <c r="C97" s="31"/>
      <c r="D97" s="31"/>
      <c r="E97" s="31"/>
    </row>
    <row r="98" spans="1:14" hidden="1" x14ac:dyDescent="0.25">
      <c r="A98" s="18" t="s">
        <v>183</v>
      </c>
      <c r="B98" s="214" t="s">
        <v>229</v>
      </c>
      <c r="C98" s="32">
        <v>6829</v>
      </c>
      <c r="D98" s="32">
        <v>7376</v>
      </c>
      <c r="E98" s="32"/>
      <c r="F98" s="33">
        <v>7836</v>
      </c>
      <c r="G98" s="33">
        <v>8201</v>
      </c>
      <c r="H98" s="33">
        <v>8361</v>
      </c>
      <c r="I98" s="33">
        <v>8562</v>
      </c>
      <c r="J98" s="33">
        <v>9070</v>
      </c>
      <c r="K98" s="33">
        <v>9420</v>
      </c>
      <c r="L98" s="33">
        <v>9618</v>
      </c>
      <c r="M98" s="33">
        <v>9730</v>
      </c>
      <c r="N98" s="33">
        <v>9870</v>
      </c>
    </row>
    <row r="99" spans="1:14" hidden="1" x14ac:dyDescent="0.25">
      <c r="A99" s="18" t="s">
        <v>183</v>
      </c>
      <c r="B99" s="204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 t="s">
        <v>262</v>
      </c>
      <c r="C105" s="32">
        <v>0</v>
      </c>
      <c r="D105" s="32">
        <v>429.07688999999999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380</v>
      </c>
      <c r="E107" s="32"/>
      <c r="F107" s="33">
        <v>-38</v>
      </c>
      <c r="G107" s="33">
        <v>-38</v>
      </c>
      <c r="H107" s="33">
        <v>-38</v>
      </c>
      <c r="I107" s="33">
        <v>-38</v>
      </c>
      <c r="J107" s="33">
        <v>-38</v>
      </c>
      <c r="K107" s="33">
        <v>-38</v>
      </c>
      <c r="L107" s="33">
        <v>-38</v>
      </c>
      <c r="M107" s="33">
        <v>-38</v>
      </c>
      <c r="N107" s="33">
        <v>-38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11" customFormat="1" ht="21" hidden="1" x14ac:dyDescent="0.35">
      <c r="A112" s="18" t="s">
        <v>173</v>
      </c>
      <c r="B112" s="212" t="s">
        <v>239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280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6988</v>
      </c>
      <c r="D121" s="32">
        <f>D9+D74+D98</f>
        <v>7376</v>
      </c>
      <c r="E121" s="32">
        <f t="shared" ref="E121:E127" si="16">D121-C121</f>
        <v>388</v>
      </c>
      <c r="F121" s="32">
        <f t="shared" ref="F121:N121" si="17">F9+F74+F98</f>
        <v>7836</v>
      </c>
      <c r="G121" s="32">
        <f t="shared" si="17"/>
        <v>8201</v>
      </c>
      <c r="H121" s="32">
        <f t="shared" si="17"/>
        <v>8361</v>
      </c>
      <c r="I121" s="32">
        <f t="shared" si="17"/>
        <v>8562</v>
      </c>
      <c r="J121" s="32">
        <f t="shared" si="17"/>
        <v>9070</v>
      </c>
      <c r="K121" s="32">
        <f t="shared" si="17"/>
        <v>9420</v>
      </c>
      <c r="L121" s="32">
        <f t="shared" si="17"/>
        <v>9618</v>
      </c>
      <c r="M121" s="32">
        <f t="shared" si="17"/>
        <v>9730</v>
      </c>
      <c r="N121" s="32">
        <f t="shared" si="17"/>
        <v>9870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0</v>
      </c>
      <c r="D124" s="32">
        <f t="shared" si="19"/>
        <v>0</v>
      </c>
      <c r="E124" s="32">
        <f t="shared" si="16"/>
        <v>0</v>
      </c>
      <c r="F124" s="32">
        <f t="shared" ref="F124:N124" si="21">F12+F77</f>
        <v>0</v>
      </c>
      <c r="G124" s="32">
        <f t="shared" si="21"/>
        <v>0</v>
      </c>
      <c r="H124" s="32">
        <f t="shared" si="21"/>
        <v>0</v>
      </c>
      <c r="I124" s="32">
        <f t="shared" si="21"/>
        <v>0</v>
      </c>
      <c r="J124" s="32">
        <f t="shared" si="21"/>
        <v>0</v>
      </c>
      <c r="K124" s="32">
        <f t="shared" si="21"/>
        <v>0</v>
      </c>
      <c r="L124" s="32">
        <f t="shared" si="21"/>
        <v>0</v>
      </c>
      <c r="M124" s="32">
        <f t="shared" si="21"/>
        <v>0</v>
      </c>
      <c r="N124" s="32">
        <f t="shared" si="21"/>
        <v>0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6988</v>
      </c>
      <c r="D129" s="34">
        <f>SUBTOTAL(9,D120:D128)</f>
        <v>7376</v>
      </c>
      <c r="E129" s="34">
        <f>D129-C129</f>
        <v>388</v>
      </c>
      <c r="F129" s="34">
        <f t="shared" ref="F129:N129" si="25">SUBTOTAL(9,F120:F128)</f>
        <v>7836</v>
      </c>
      <c r="G129" s="34">
        <f t="shared" si="25"/>
        <v>8201</v>
      </c>
      <c r="H129" s="34">
        <f t="shared" si="25"/>
        <v>8361</v>
      </c>
      <c r="I129" s="34">
        <f t="shared" si="25"/>
        <v>8562</v>
      </c>
      <c r="J129" s="34">
        <f t="shared" si="25"/>
        <v>9070</v>
      </c>
      <c r="K129" s="34">
        <f t="shared" si="25"/>
        <v>9420</v>
      </c>
      <c r="L129" s="34">
        <f t="shared" si="25"/>
        <v>9618</v>
      </c>
      <c r="M129" s="34">
        <f t="shared" si="25"/>
        <v>9730</v>
      </c>
      <c r="N129" s="34">
        <f t="shared" si="25"/>
        <v>9870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178.85664</v>
      </c>
      <c r="D132" s="32">
        <f t="shared" ref="D132:D135" si="26">D20+D85</f>
        <v>139.51571999999999</v>
      </c>
      <c r="E132" s="32">
        <f>D132-C132</f>
        <v>-39.340920000000011</v>
      </c>
      <c r="F132" s="32">
        <f t="shared" ref="F132:N132" si="27">F20+F85</f>
        <v>143.92304999999999</v>
      </c>
      <c r="G132" s="32">
        <f t="shared" si="27"/>
        <v>147.03225</v>
      </c>
      <c r="H132" s="32">
        <f t="shared" si="27"/>
        <v>150.21055999999999</v>
      </c>
      <c r="I132" s="32">
        <f t="shared" si="27"/>
        <v>153.45953</v>
      </c>
      <c r="J132" s="32">
        <f t="shared" si="27"/>
        <v>156.78086999999999</v>
      </c>
      <c r="K132" s="32">
        <f t="shared" si="27"/>
        <v>160.17618999999999</v>
      </c>
      <c r="L132" s="32">
        <f t="shared" si="27"/>
        <v>163.6472</v>
      </c>
      <c r="M132" s="32">
        <f t="shared" si="27"/>
        <v>167.19566</v>
      </c>
      <c r="N132" s="32">
        <f t="shared" si="27"/>
        <v>170.82335</v>
      </c>
    </row>
    <row r="133" spans="1:14" x14ac:dyDescent="0.25">
      <c r="A133" s="18" t="s">
        <v>192</v>
      </c>
      <c r="B133" s="46" t="s">
        <v>248</v>
      </c>
      <c r="C133" s="32">
        <v>588.09528</v>
      </c>
      <c r="D133" s="32">
        <f t="shared" si="26"/>
        <v>450.75914999999998</v>
      </c>
      <c r="E133" s="32">
        <f>D133-C133</f>
        <v>-137.33613000000003</v>
      </c>
      <c r="F133" s="32">
        <f t="shared" ref="F133:N133" si="28">F21+F86</f>
        <v>531.29404999999997</v>
      </c>
      <c r="G133" s="32">
        <f t="shared" si="28"/>
        <v>629.55111999999997</v>
      </c>
      <c r="H133" s="32">
        <f t="shared" si="28"/>
        <v>601.25954000000002</v>
      </c>
      <c r="I133" s="32">
        <f t="shared" si="28"/>
        <v>656.16135999999995</v>
      </c>
      <c r="J133" s="32">
        <f t="shared" si="28"/>
        <v>677.32362999999998</v>
      </c>
      <c r="K133" s="32">
        <f t="shared" si="28"/>
        <v>652.71965999999998</v>
      </c>
      <c r="L133" s="32">
        <f t="shared" si="28"/>
        <v>638.60203999999999</v>
      </c>
      <c r="M133" s="32">
        <f t="shared" si="28"/>
        <v>619.28733999999997</v>
      </c>
      <c r="N133" s="32">
        <f t="shared" si="28"/>
        <v>593.67871000000002</v>
      </c>
    </row>
    <row r="134" spans="1:14" x14ac:dyDescent="0.25">
      <c r="A134" s="18" t="s">
        <v>192</v>
      </c>
      <c r="B134" s="46" t="s">
        <v>259</v>
      </c>
      <c r="C134" s="32">
        <v>0</v>
      </c>
      <c r="D134" s="32">
        <f t="shared" si="26"/>
        <v>195.78742</v>
      </c>
      <c r="E134" s="32">
        <f>D134-C134</f>
        <v>195.78742</v>
      </c>
      <c r="F134" s="32">
        <f t="shared" ref="F134:N134" si="29">F22+F87</f>
        <v>199.64884000000001</v>
      </c>
      <c r="G134" s="32">
        <f t="shared" si="29"/>
        <v>203.47367</v>
      </c>
      <c r="H134" s="32">
        <f t="shared" si="29"/>
        <v>222.30842000000001</v>
      </c>
      <c r="I134" s="32">
        <f t="shared" si="29"/>
        <v>228.23358999999999</v>
      </c>
      <c r="J134" s="32">
        <f t="shared" si="29"/>
        <v>232.34700000000001</v>
      </c>
      <c r="K134" s="32">
        <f t="shared" si="29"/>
        <v>236.43389999999999</v>
      </c>
      <c r="L134" s="32">
        <f t="shared" si="29"/>
        <v>241.42648</v>
      </c>
      <c r="M134" s="32">
        <f t="shared" si="29"/>
        <v>247.47922</v>
      </c>
      <c r="N134" s="32">
        <f t="shared" si="29"/>
        <v>253.05817999999999</v>
      </c>
    </row>
    <row r="135" spans="1:14" x14ac:dyDescent="0.25">
      <c r="A135" s="18" t="s">
        <v>192</v>
      </c>
      <c r="B135" s="46" t="s">
        <v>249</v>
      </c>
      <c r="C135" s="32">
        <v>4549.8219600000002</v>
      </c>
      <c r="D135" s="32">
        <f t="shared" si="26"/>
        <v>5112.3950000000004</v>
      </c>
      <c r="E135" s="32">
        <f>D135-C135</f>
        <v>562.57304000000022</v>
      </c>
      <c r="F135" s="32">
        <f t="shared" ref="F135:N135" si="30">F23+F88</f>
        <v>4873.9989999999998</v>
      </c>
      <c r="G135" s="32">
        <f t="shared" si="30"/>
        <v>5042.2610000000004</v>
      </c>
      <c r="H135" s="32">
        <f t="shared" si="30"/>
        <v>5186.9570000000003</v>
      </c>
      <c r="I135" s="32">
        <f t="shared" si="30"/>
        <v>5326.53</v>
      </c>
      <c r="J135" s="32">
        <f t="shared" si="30"/>
        <v>5475.0630000000001</v>
      </c>
      <c r="K135" s="32">
        <f t="shared" si="30"/>
        <v>5636.3429999999998</v>
      </c>
      <c r="L135" s="32">
        <f t="shared" si="30"/>
        <v>5749.07</v>
      </c>
      <c r="M135" s="32">
        <f t="shared" si="30"/>
        <v>5864.0510000000004</v>
      </c>
      <c r="N135" s="32">
        <f t="shared" si="30"/>
        <v>5981.3320000000003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5316.7738800000006</v>
      </c>
      <c r="D137" s="34">
        <f>SUBTOTAL(9,D131:D136)</f>
        <v>5898.4572900000003</v>
      </c>
      <c r="E137" s="34">
        <f>D137-C137</f>
        <v>581.68340999999964</v>
      </c>
      <c r="F137" s="34">
        <f t="shared" ref="F137:N137" si="31">SUBTOTAL(9,F131:F136)</f>
        <v>5748.8649399999995</v>
      </c>
      <c r="G137" s="34">
        <f t="shared" si="31"/>
        <v>6022.3180400000001</v>
      </c>
      <c r="H137" s="34">
        <f t="shared" si="31"/>
        <v>6160.7355200000002</v>
      </c>
      <c r="I137" s="34">
        <f t="shared" si="31"/>
        <v>6364.3844799999997</v>
      </c>
      <c r="J137" s="34">
        <f t="shared" si="31"/>
        <v>6541.5145000000002</v>
      </c>
      <c r="K137" s="34">
        <f t="shared" si="31"/>
        <v>6685.6727499999997</v>
      </c>
      <c r="L137" s="34">
        <f t="shared" si="31"/>
        <v>6792.7457199999999</v>
      </c>
      <c r="M137" s="34">
        <f t="shared" si="31"/>
        <v>6898.0132200000007</v>
      </c>
      <c r="N137" s="34">
        <f t="shared" si="31"/>
        <v>6998.8922400000001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1671.2261199999994</v>
      </c>
      <c r="D139" s="34">
        <f>D129-D137</f>
        <v>1477.5427099999997</v>
      </c>
      <c r="E139" s="34">
        <f>D139-C139</f>
        <v>-193.68340999999964</v>
      </c>
      <c r="F139" s="34">
        <f t="shared" ref="F139:N139" si="32">F129-F137</f>
        <v>2087.1350600000005</v>
      </c>
      <c r="G139" s="34">
        <f t="shared" si="32"/>
        <v>2178.6819599999999</v>
      </c>
      <c r="H139" s="34">
        <f t="shared" si="32"/>
        <v>2200.2644799999998</v>
      </c>
      <c r="I139" s="34">
        <f t="shared" si="32"/>
        <v>2197.6155200000003</v>
      </c>
      <c r="J139" s="34">
        <f t="shared" si="32"/>
        <v>2528.4854999999998</v>
      </c>
      <c r="K139" s="34">
        <f t="shared" si="32"/>
        <v>2734.3272500000003</v>
      </c>
      <c r="L139" s="34">
        <f t="shared" si="32"/>
        <v>2825.2542800000001</v>
      </c>
      <c r="M139" s="34">
        <f t="shared" si="32"/>
        <v>2831.9867799999993</v>
      </c>
      <c r="N139" s="34">
        <f t="shared" si="32"/>
        <v>2871.1077599999999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280</v>
      </c>
      <c r="D142" s="32">
        <f>D35+D52+D105</f>
        <v>429.07688999999999</v>
      </c>
      <c r="E142" s="32">
        <f>D142-C142</f>
        <v>149.07688999999999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1902.4258600000003</v>
      </c>
      <c r="D144" s="32">
        <f>D152+D153+D154-D142-D143-D145-D146-D164+D107</f>
        <v>970.12293000000045</v>
      </c>
      <c r="E144" s="32">
        <f>D144-C144</f>
        <v>-932.30292999999983</v>
      </c>
      <c r="F144" s="32">
        <f t="shared" ref="F144:N144" si="35">F152+F153+F154-F142-F143-F145-F146-F164+F107</f>
        <v>-834.18466999999987</v>
      </c>
      <c r="G144" s="32">
        <f t="shared" si="35"/>
        <v>-886.76488999999992</v>
      </c>
      <c r="H144" s="32">
        <f t="shared" si="35"/>
        <v>-888.82213000000024</v>
      </c>
      <c r="I144" s="32">
        <f t="shared" si="35"/>
        <v>-808.12921000000006</v>
      </c>
      <c r="J144" s="32">
        <f t="shared" si="35"/>
        <v>-1067.0041000000001</v>
      </c>
      <c r="K144" s="32">
        <f t="shared" si="35"/>
        <v>-1168.4612900000002</v>
      </c>
      <c r="L144" s="32">
        <f t="shared" si="35"/>
        <v>-1176.8621800000003</v>
      </c>
      <c r="M144" s="32">
        <f t="shared" si="35"/>
        <v>-1168.9548299999999</v>
      </c>
      <c r="N144" s="32">
        <f t="shared" si="35"/>
        <v>-1158.9288200000003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2182.4258600000003</v>
      </c>
      <c r="D148" s="34">
        <f>SUBTOTAL(9,D141:D147)</f>
        <v>1399.1998200000005</v>
      </c>
      <c r="E148" s="34">
        <f>D148-C148</f>
        <v>-783.22603999999978</v>
      </c>
      <c r="F148" s="34">
        <f t="shared" ref="F148:N148" si="38">SUBTOTAL(9,F141:F147)</f>
        <v>-834.18466999999987</v>
      </c>
      <c r="G148" s="34">
        <f t="shared" si="38"/>
        <v>-886.76488999999992</v>
      </c>
      <c r="H148" s="34">
        <f t="shared" si="38"/>
        <v>-888.82213000000024</v>
      </c>
      <c r="I148" s="34">
        <f t="shared" si="38"/>
        <v>-808.12921000000006</v>
      </c>
      <c r="J148" s="34">
        <f t="shared" si="38"/>
        <v>-1067.0041000000001</v>
      </c>
      <c r="K148" s="34">
        <f t="shared" si="38"/>
        <v>-1168.4612900000002</v>
      </c>
      <c r="L148" s="34">
        <f t="shared" si="38"/>
        <v>-1176.8621800000003</v>
      </c>
      <c r="M148" s="34">
        <f t="shared" si="38"/>
        <v>-1168.9548299999999</v>
      </c>
      <c r="N148" s="34">
        <f t="shared" si="38"/>
        <v>-1158.9288200000003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2898.5223599999999</v>
      </c>
      <c r="D153" s="32">
        <f t="shared" si="39"/>
        <v>1716.30756</v>
      </c>
      <c r="E153" s="32">
        <f>D153-C153</f>
        <v>-1182.2148</v>
      </c>
      <c r="F153" s="32">
        <f t="shared" ref="F153:N153" si="41">F63</f>
        <v>0</v>
      </c>
      <c r="G153" s="32">
        <f t="shared" si="41"/>
        <v>0</v>
      </c>
      <c r="H153" s="32">
        <f t="shared" si="41"/>
        <v>0</v>
      </c>
      <c r="I153" s="32">
        <f t="shared" si="41"/>
        <v>0</v>
      </c>
      <c r="J153" s="32">
        <f t="shared" si="41"/>
        <v>0</v>
      </c>
      <c r="K153" s="32">
        <f t="shared" si="41"/>
        <v>0</v>
      </c>
      <c r="L153" s="32">
        <f t="shared" si="41"/>
        <v>0</v>
      </c>
      <c r="M153" s="32">
        <f t="shared" si="41"/>
        <v>0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955.27584000000002</v>
      </c>
      <c r="D154" s="32">
        <f t="shared" si="39"/>
        <v>1160.732</v>
      </c>
      <c r="E154" s="32">
        <f>D154-C154</f>
        <v>205.45615999999995</v>
      </c>
      <c r="F154" s="32">
        <f t="shared" ref="F154:N154" si="42">F64</f>
        <v>1253.1552899999999</v>
      </c>
      <c r="G154" s="32">
        <f t="shared" si="42"/>
        <v>1291.8466800000001</v>
      </c>
      <c r="H154" s="32">
        <f t="shared" si="42"/>
        <v>1311.31341</v>
      </c>
      <c r="I154" s="32">
        <f t="shared" si="42"/>
        <v>1389.6412399999999</v>
      </c>
      <c r="J154" s="32">
        <f t="shared" si="42"/>
        <v>1461.6078600000001</v>
      </c>
      <c r="K154" s="32">
        <f t="shared" si="42"/>
        <v>1566.2947899999999</v>
      </c>
      <c r="L154" s="32">
        <f t="shared" si="42"/>
        <v>1648.2588699999999</v>
      </c>
      <c r="M154" s="32">
        <f t="shared" si="42"/>
        <v>1662.7888</v>
      </c>
      <c r="N154" s="32">
        <f t="shared" si="42"/>
        <v>1712.6724099999999</v>
      </c>
    </row>
    <row r="155" spans="1:14" x14ac:dyDescent="0.25">
      <c r="A155" s="18" t="s">
        <v>192</v>
      </c>
      <c r="B155" s="48" t="s">
        <v>215</v>
      </c>
      <c r="C155" s="32">
        <v>-0.14622000000031221</v>
      </c>
      <c r="D155" s="32">
        <f>D139+D148-D152-D153-D154-D156</f>
        <v>-0.29702999999949498</v>
      </c>
      <c r="E155" s="32">
        <f>D155-C155</f>
        <v>-0.15080999999918276</v>
      </c>
      <c r="F155" s="32">
        <f t="shared" ref="F155:N155" si="43">F139+F148-F152-F153-F154-F156</f>
        <v>-0.20489999999927022</v>
      </c>
      <c r="G155" s="32">
        <f t="shared" si="43"/>
        <v>7.0389999999861175E-2</v>
      </c>
      <c r="H155" s="32">
        <f t="shared" si="43"/>
        <v>0.12893999999960215</v>
      </c>
      <c r="I155" s="32">
        <f t="shared" si="43"/>
        <v>-0.1549299999996947</v>
      </c>
      <c r="J155" s="32">
        <f t="shared" si="43"/>
        <v>-0.12646000000040658</v>
      </c>
      <c r="K155" s="32">
        <f t="shared" si="43"/>
        <v>-0.4288299999998344</v>
      </c>
      <c r="L155" s="32">
        <f t="shared" si="43"/>
        <v>0.13322999999991225</v>
      </c>
      <c r="M155" s="32">
        <f t="shared" si="43"/>
        <v>0.24314999999933207</v>
      </c>
      <c r="N155" s="32">
        <f t="shared" si="43"/>
        <v>-0.49347000000034313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3853.6519799999996</v>
      </c>
      <c r="D158" s="34">
        <f>SUBTOTAL(9,D150:D157)</f>
        <v>2876.7425300000004</v>
      </c>
      <c r="E158" s="34">
        <f>D158-C158</f>
        <v>-976.9094499999992</v>
      </c>
      <c r="F158" s="34">
        <f t="shared" ref="F158:N158" si="45">SUBTOTAL(9,F150:F157)</f>
        <v>1252.9503900000007</v>
      </c>
      <c r="G158" s="34">
        <f t="shared" si="45"/>
        <v>1291.91707</v>
      </c>
      <c r="H158" s="34">
        <f t="shared" si="45"/>
        <v>1311.4423499999996</v>
      </c>
      <c r="I158" s="34">
        <f t="shared" si="45"/>
        <v>1389.4863100000002</v>
      </c>
      <c r="J158" s="34">
        <f t="shared" si="45"/>
        <v>1461.4813999999997</v>
      </c>
      <c r="K158" s="34">
        <f t="shared" si="45"/>
        <v>1565.8659600000001</v>
      </c>
      <c r="L158" s="34">
        <f t="shared" si="45"/>
        <v>1648.3920999999998</v>
      </c>
      <c r="M158" s="34">
        <f t="shared" si="45"/>
        <v>1663.0319499999994</v>
      </c>
      <c r="N158" s="34">
        <f t="shared" si="45"/>
        <v>1712.1789399999996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-1671.2261199999994</v>
      </c>
      <c r="D160" s="34">
        <f>D148-D158</f>
        <v>-1477.5427099999999</v>
      </c>
      <c r="E160" s="34">
        <f>D160-C160</f>
        <v>193.68340999999941</v>
      </c>
      <c r="F160" s="34">
        <f t="shared" ref="F160:N160" si="46">F148-F158</f>
        <v>-2087.1350600000005</v>
      </c>
      <c r="G160" s="34">
        <f t="shared" si="46"/>
        <v>-2178.6819599999999</v>
      </c>
      <c r="H160" s="34">
        <f t="shared" si="46"/>
        <v>-2200.2644799999998</v>
      </c>
      <c r="I160" s="34">
        <f t="shared" si="46"/>
        <v>-2197.6155200000003</v>
      </c>
      <c r="J160" s="34">
        <f t="shared" si="46"/>
        <v>-2528.4854999999998</v>
      </c>
      <c r="K160" s="34">
        <f t="shared" si="46"/>
        <v>-2734.3272500000003</v>
      </c>
      <c r="L160" s="34">
        <f t="shared" si="46"/>
        <v>-2825.2542800000001</v>
      </c>
      <c r="M160" s="34">
        <f t="shared" si="46"/>
        <v>-2831.9867799999993</v>
      </c>
      <c r="N160" s="34">
        <f t="shared" si="46"/>
        <v>-2871.1077599999999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1671.3723399999999</v>
      </c>
      <c r="D164" s="33">
        <f>D29</f>
        <v>1857.8397399999999</v>
      </c>
      <c r="E164" s="32">
        <f>D164-C164</f>
        <v>186.4674</v>
      </c>
      <c r="F164" s="33">
        <f t="shared" ref="F164:N164" si="48">F29</f>
        <v>2049.3399599999998</v>
      </c>
      <c r="G164" s="33">
        <f t="shared" si="48"/>
        <v>2140.61157</v>
      </c>
      <c r="H164" s="33">
        <f t="shared" si="48"/>
        <v>2162.1355400000002</v>
      </c>
      <c r="I164" s="33">
        <f t="shared" si="48"/>
        <v>2159.77045</v>
      </c>
      <c r="J164" s="33">
        <f t="shared" si="48"/>
        <v>2490.6119600000002</v>
      </c>
      <c r="K164" s="33">
        <f t="shared" si="48"/>
        <v>2696.7560800000001</v>
      </c>
      <c r="L164" s="33">
        <f t="shared" si="48"/>
        <v>2787.1210500000002</v>
      </c>
      <c r="M164" s="33">
        <f t="shared" si="48"/>
        <v>2793.7436299999999</v>
      </c>
      <c r="N164" s="33">
        <f t="shared" si="48"/>
        <v>2833.6012300000002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5"/>
  <sheetViews>
    <sheetView showGridLines="0" topLeftCell="B134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15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16" t="s">
        <v>182</v>
      </c>
      <c r="C8" s="31"/>
      <c r="D8" s="31"/>
      <c r="E8" s="31"/>
    </row>
    <row r="9" spans="1:14" hidden="1" x14ac:dyDescent="0.25">
      <c r="A9" s="18" t="s">
        <v>173</v>
      </c>
      <c r="B9" s="217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17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17" t="s">
        <v>295</v>
      </c>
      <c r="C11" s="32">
        <v>192.95580000000001</v>
      </c>
      <c r="D11" s="32">
        <v>159.15600000000001</v>
      </c>
      <c r="E11" s="32"/>
      <c r="F11" s="33">
        <v>165.67169999999999</v>
      </c>
      <c r="G11" s="33">
        <v>170.78211999999999</v>
      </c>
      <c r="H11" s="33">
        <v>176.18360999999999</v>
      </c>
      <c r="I11" s="33">
        <v>181.58105</v>
      </c>
      <c r="J11" s="33">
        <v>187.11394999999999</v>
      </c>
      <c r="K11" s="33">
        <v>192.81890000000001</v>
      </c>
      <c r="L11" s="33">
        <v>198.60324</v>
      </c>
      <c r="M11" s="33">
        <v>204.56127000000001</v>
      </c>
      <c r="N11" s="33">
        <v>210.69810000000001</v>
      </c>
    </row>
    <row r="12" spans="1:14" hidden="1" x14ac:dyDescent="0.25">
      <c r="A12" s="18" t="s">
        <v>183</v>
      </c>
      <c r="B12" s="217" t="s">
        <v>244</v>
      </c>
      <c r="C12" s="32">
        <v>10.63308</v>
      </c>
      <c r="D12" s="32">
        <v>2.6353200000000001</v>
      </c>
      <c r="E12" s="32"/>
      <c r="F12" s="33">
        <v>2.7406999999999999</v>
      </c>
      <c r="G12" s="33">
        <v>2.8229199999999999</v>
      </c>
      <c r="H12" s="33">
        <v>2.90761</v>
      </c>
      <c r="I12" s="33">
        <v>2.9948399999999999</v>
      </c>
      <c r="J12" s="33">
        <v>3.0846800000000001</v>
      </c>
      <c r="K12" s="33">
        <v>3.1772200000000002</v>
      </c>
      <c r="L12" s="33">
        <v>3.2725399999999998</v>
      </c>
      <c r="M12" s="33">
        <v>3.3707199999999999</v>
      </c>
      <c r="N12" s="33">
        <v>3.4718399999999998</v>
      </c>
    </row>
    <row r="13" spans="1:14" hidden="1" x14ac:dyDescent="0.25">
      <c r="A13" s="18" t="s">
        <v>183</v>
      </c>
      <c r="B13" s="217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217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17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17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18" t="s">
        <v>191</v>
      </c>
      <c r="C17" s="34">
        <f>SUBTOTAL(9,C8:C16)</f>
        <v>203.58888000000002</v>
      </c>
      <c r="D17" s="34">
        <f>SUBTOTAL(9,D8:D16)</f>
        <v>161.79132000000001</v>
      </c>
      <c r="E17" s="34"/>
      <c r="F17" s="34">
        <f t="shared" ref="F17:N17" si="3">SUBTOTAL(9,F8:F16)</f>
        <v>168.41239999999999</v>
      </c>
      <c r="G17" s="34">
        <f t="shared" si="3"/>
        <v>173.60504</v>
      </c>
      <c r="H17" s="34">
        <f t="shared" si="3"/>
        <v>179.09121999999999</v>
      </c>
      <c r="I17" s="34">
        <f t="shared" si="3"/>
        <v>184.57589000000002</v>
      </c>
      <c r="J17" s="34">
        <f t="shared" si="3"/>
        <v>190.19862999999998</v>
      </c>
      <c r="K17" s="34">
        <f t="shared" si="3"/>
        <v>195.99612000000002</v>
      </c>
      <c r="L17" s="34">
        <f t="shared" si="3"/>
        <v>201.87577999999999</v>
      </c>
      <c r="M17" s="34">
        <f t="shared" si="3"/>
        <v>207.93199000000001</v>
      </c>
      <c r="N17" s="34">
        <f t="shared" si="3"/>
        <v>214.16994</v>
      </c>
    </row>
    <row r="18" spans="1:14" hidden="1" x14ac:dyDescent="0.25">
      <c r="A18" s="18" t="s">
        <v>173</v>
      </c>
      <c r="B18" s="219"/>
    </row>
    <row r="19" spans="1:14" hidden="1" x14ac:dyDescent="0.25">
      <c r="A19" s="18" t="s">
        <v>180</v>
      </c>
      <c r="B19" s="216" t="s">
        <v>195</v>
      </c>
      <c r="C19" s="31"/>
      <c r="D19" s="31"/>
      <c r="E19" s="31"/>
    </row>
    <row r="20" spans="1:14" hidden="1" x14ac:dyDescent="0.25">
      <c r="A20" s="18" t="s">
        <v>183</v>
      </c>
      <c r="B20" s="217" t="s">
        <v>247</v>
      </c>
      <c r="C20" s="32">
        <v>7383.8767799999996</v>
      </c>
      <c r="D20" s="32">
        <v>13728.32604</v>
      </c>
      <c r="E20" s="32"/>
      <c r="F20" s="33">
        <v>14402.66265</v>
      </c>
      <c r="G20" s="33">
        <v>14910.15597</v>
      </c>
      <c r="H20" s="33">
        <v>15358.054480000001</v>
      </c>
      <c r="I20" s="33">
        <v>15649.22465</v>
      </c>
      <c r="J20" s="33">
        <v>16119.385039999999</v>
      </c>
      <c r="K20" s="33">
        <v>16603.700379999998</v>
      </c>
      <c r="L20" s="33">
        <v>17101.811519999999</v>
      </c>
      <c r="M20" s="33">
        <v>17614.86521</v>
      </c>
      <c r="N20" s="33">
        <v>18143.315890000002</v>
      </c>
    </row>
    <row r="21" spans="1:14" hidden="1" x14ac:dyDescent="0.25">
      <c r="A21" s="18" t="s">
        <v>183</v>
      </c>
      <c r="B21" s="217" t="s">
        <v>248</v>
      </c>
      <c r="C21" s="32">
        <v>2610.1551599999998</v>
      </c>
      <c r="D21" s="32">
        <v>2591.27081</v>
      </c>
      <c r="E21" s="32"/>
      <c r="F21" s="33">
        <v>3844.0420100000001</v>
      </c>
      <c r="G21" s="33">
        <v>4958.2036799999996</v>
      </c>
      <c r="H21" s="33">
        <v>5471.7812400000003</v>
      </c>
      <c r="I21" s="33">
        <v>6261.8598899999997</v>
      </c>
      <c r="J21" s="33">
        <v>6502.0599199999997</v>
      </c>
      <c r="K21" s="33">
        <v>6088.3784400000004</v>
      </c>
      <c r="L21" s="33">
        <v>5663.2175500000003</v>
      </c>
      <c r="M21" s="33">
        <v>5176.0801300000003</v>
      </c>
      <c r="N21" s="33">
        <v>4687.5532000000003</v>
      </c>
    </row>
    <row r="22" spans="1:14" hidden="1" x14ac:dyDescent="0.25">
      <c r="A22" s="18" t="s">
        <v>183</v>
      </c>
      <c r="B22" s="217" t="s">
        <v>259</v>
      </c>
      <c r="C22" s="32">
        <v>2463.57071</v>
      </c>
      <c r="D22" s="32">
        <v>644.11333000000002</v>
      </c>
      <c r="E22" s="32"/>
      <c r="F22" s="33">
        <v>639.34438</v>
      </c>
      <c r="G22" s="33">
        <v>651.61414000000002</v>
      </c>
      <c r="H22" s="33">
        <v>813.36442999999997</v>
      </c>
      <c r="I22" s="33">
        <v>826.50406999999996</v>
      </c>
      <c r="J22" s="33">
        <v>853.27986999999996</v>
      </c>
      <c r="K22" s="33">
        <v>880.48235</v>
      </c>
      <c r="L22" s="33">
        <v>912.04615999999999</v>
      </c>
      <c r="M22" s="33">
        <v>943.98194000000001</v>
      </c>
      <c r="N22" s="33">
        <v>967.24221999999997</v>
      </c>
    </row>
    <row r="23" spans="1:14" hidden="1" x14ac:dyDescent="0.25">
      <c r="A23" s="18" t="s">
        <v>183</v>
      </c>
      <c r="B23" s="217"/>
      <c r="C23" s="32">
        <v>0</v>
      </c>
      <c r="D23" s="32">
        <v>0</v>
      </c>
      <c r="E23" s="32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idden="1" x14ac:dyDescent="0.25">
      <c r="A24" s="18" t="s">
        <v>173</v>
      </c>
      <c r="B24" s="217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18" t="s">
        <v>199</v>
      </c>
      <c r="C25" s="34">
        <f>SUBTOTAL(9,C19:C24)</f>
        <v>12457.602649999999</v>
      </c>
      <c r="D25" s="34">
        <f>SUBTOTAL(9,D19:D24)</f>
        <v>16963.710179999998</v>
      </c>
      <c r="E25" s="34"/>
      <c r="F25" s="34">
        <f t="shared" ref="F25:N25" si="4">SUBTOTAL(9,F19:F24)</f>
        <v>18886.049039999998</v>
      </c>
      <c r="G25" s="34">
        <f t="shared" si="4"/>
        <v>20519.97379</v>
      </c>
      <c r="H25" s="34">
        <f t="shared" si="4"/>
        <v>21643.200150000004</v>
      </c>
      <c r="I25" s="34">
        <f t="shared" si="4"/>
        <v>22737.588609999999</v>
      </c>
      <c r="J25" s="34">
        <f t="shared" si="4"/>
        <v>23474.724829999999</v>
      </c>
      <c r="K25" s="34">
        <f t="shared" si="4"/>
        <v>23572.561169999997</v>
      </c>
      <c r="L25" s="34">
        <f t="shared" si="4"/>
        <v>23677.075230000002</v>
      </c>
      <c r="M25" s="34">
        <f t="shared" si="4"/>
        <v>23734.92728</v>
      </c>
      <c r="N25" s="34">
        <f t="shared" si="4"/>
        <v>23798.11131</v>
      </c>
    </row>
    <row r="26" spans="1:14" hidden="1" x14ac:dyDescent="0.25">
      <c r="A26" s="18" t="s">
        <v>173</v>
      </c>
      <c r="B26" s="219"/>
    </row>
    <row r="27" spans="1:14" ht="15.75" hidden="1" thickBot="1" x14ac:dyDescent="0.3">
      <c r="A27" s="18" t="s">
        <v>173</v>
      </c>
      <c r="B27" s="218" t="s">
        <v>200</v>
      </c>
      <c r="C27" s="34">
        <f>C17-C25</f>
        <v>-12254.01377</v>
      </c>
      <c r="D27" s="34">
        <f>D17-D25</f>
        <v>-16801.918859999998</v>
      </c>
      <c r="E27" s="34"/>
      <c r="F27" s="34">
        <f t="shared" ref="F27:N27" si="5">F17-F25</f>
        <v>-18717.636639999997</v>
      </c>
      <c r="G27" s="34">
        <f t="shared" si="5"/>
        <v>-20346.368750000001</v>
      </c>
      <c r="H27" s="34">
        <f t="shared" si="5"/>
        <v>-21464.108930000006</v>
      </c>
      <c r="I27" s="34">
        <f t="shared" si="5"/>
        <v>-22553.012719999999</v>
      </c>
      <c r="J27" s="34">
        <f t="shared" si="5"/>
        <v>-23284.5262</v>
      </c>
      <c r="K27" s="34">
        <f t="shared" si="5"/>
        <v>-23376.565049999997</v>
      </c>
      <c r="L27" s="34">
        <f t="shared" si="5"/>
        <v>-23475.199450000004</v>
      </c>
      <c r="M27" s="34">
        <f t="shared" si="5"/>
        <v>-23526.995289999999</v>
      </c>
      <c r="N27" s="34">
        <f t="shared" si="5"/>
        <v>-23583.94137</v>
      </c>
    </row>
    <row r="28" spans="1:14" hidden="1" x14ac:dyDescent="0.25">
      <c r="A28" s="18" t="s">
        <v>173</v>
      </c>
      <c r="B28" s="22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21" t="s">
        <v>203</v>
      </c>
      <c r="C29" s="32">
        <v>10302.77687</v>
      </c>
      <c r="D29" s="32">
        <v>11494.231390000001</v>
      </c>
      <c r="E29" s="32"/>
      <c r="F29" s="33">
        <v>12298.2595</v>
      </c>
      <c r="G29" s="33">
        <v>13076.80125</v>
      </c>
      <c r="H29" s="33">
        <v>13905.41807</v>
      </c>
      <c r="I29" s="33">
        <v>14788.58583</v>
      </c>
      <c r="J29" s="33">
        <v>15730.1199</v>
      </c>
      <c r="K29" s="33">
        <v>16732.543020000001</v>
      </c>
      <c r="L29" s="33">
        <v>17802.04837</v>
      </c>
      <c r="M29" s="33">
        <v>18941.959449999998</v>
      </c>
      <c r="N29" s="33">
        <v>20436.313529999999</v>
      </c>
    </row>
    <row r="30" spans="1:14" hidden="1" x14ac:dyDescent="0.25">
      <c r="A30" s="18" t="s">
        <v>173</v>
      </c>
      <c r="B30" s="217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22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20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19"/>
    </row>
    <row r="51" spans="1:14" hidden="1" x14ac:dyDescent="0.25">
      <c r="A51" s="18" t="s">
        <v>180</v>
      </c>
      <c r="B51" s="216" t="s">
        <v>219</v>
      </c>
      <c r="C51" s="31"/>
      <c r="D51" s="31"/>
      <c r="E51" s="31"/>
    </row>
    <row r="52" spans="1:14" hidden="1" x14ac:dyDescent="0.25">
      <c r="A52" s="18" t="s">
        <v>183</v>
      </c>
      <c r="B52" s="217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17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17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17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17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17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18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19"/>
    </row>
    <row r="60" spans="1:14" hidden="1" x14ac:dyDescent="0.25">
      <c r="A60" s="18" t="s">
        <v>180</v>
      </c>
      <c r="B60" s="216" t="s">
        <v>214</v>
      </c>
      <c r="C60" s="31"/>
      <c r="D60" s="31"/>
      <c r="E60" s="31"/>
    </row>
    <row r="61" spans="1:14" hidden="1" x14ac:dyDescent="0.25">
      <c r="A61" s="18" t="s">
        <v>173</v>
      </c>
      <c r="B61" s="217" t="s">
        <v>220</v>
      </c>
      <c r="C61" s="31"/>
      <c r="D61" s="31"/>
      <c r="E61" s="31"/>
    </row>
    <row r="62" spans="1:14" hidden="1" x14ac:dyDescent="0.25">
      <c r="A62" s="18" t="s">
        <v>221</v>
      </c>
      <c r="B62" s="217" t="str">
        <f>"-  to meet additional demand"</f>
        <v>-  to meet additional demand</v>
      </c>
      <c r="C62" s="32">
        <v>0</v>
      </c>
      <c r="D62" s="32">
        <v>162</v>
      </c>
      <c r="E62" s="32"/>
      <c r="F62" s="33">
        <v>168.48</v>
      </c>
      <c r="G62" s="33">
        <v>173.53440000000001</v>
      </c>
      <c r="H62" s="33">
        <v>178.74043</v>
      </c>
      <c r="I62" s="33">
        <v>184.10263</v>
      </c>
      <c r="J62" s="33">
        <v>189.62569999999999</v>
      </c>
      <c r="K62" s="33">
        <v>195.31449000000001</v>
      </c>
      <c r="L62" s="33">
        <v>201.17386999999999</v>
      </c>
      <c r="M62" s="33">
        <v>3108.1352400000001</v>
      </c>
      <c r="N62" s="33">
        <v>3201.3791999999999</v>
      </c>
    </row>
    <row r="63" spans="1:14" hidden="1" x14ac:dyDescent="0.25">
      <c r="A63" s="18" t="s">
        <v>221</v>
      </c>
      <c r="B63" s="217" t="str">
        <f>"-  to improve level of service"</f>
        <v>-  to improve level of service</v>
      </c>
      <c r="C63" s="32">
        <v>0</v>
      </c>
      <c r="D63" s="32">
        <v>1114.941</v>
      </c>
      <c r="E63" s="32"/>
      <c r="F63" s="33">
        <v>3586.8268800000001</v>
      </c>
      <c r="G63" s="33">
        <v>4338.82276</v>
      </c>
      <c r="H63" s="33">
        <v>5335.9976999999999</v>
      </c>
      <c r="I63" s="33">
        <v>5523.0789599999998</v>
      </c>
      <c r="J63" s="33">
        <v>2528.3426399999998</v>
      </c>
      <c r="K63" s="33">
        <v>455.73381000000001</v>
      </c>
      <c r="L63" s="33">
        <v>469.40568999999999</v>
      </c>
      <c r="M63" s="33">
        <v>483.48770000000002</v>
      </c>
      <c r="N63" s="33">
        <v>0</v>
      </c>
    </row>
    <row r="64" spans="1:14" hidden="1" x14ac:dyDescent="0.25">
      <c r="A64" s="18" t="s">
        <v>221</v>
      </c>
      <c r="B64" s="217" t="str">
        <f>"-  to replace existing assets"</f>
        <v>-  to replace existing assets</v>
      </c>
      <c r="C64" s="32">
        <v>0</v>
      </c>
      <c r="D64" s="32">
        <v>3822.096</v>
      </c>
      <c r="E64" s="32"/>
      <c r="F64" s="33">
        <v>4034.88177</v>
      </c>
      <c r="G64" s="33">
        <v>4250.1407499999996</v>
      </c>
      <c r="H64" s="33">
        <v>4616.4060900000004</v>
      </c>
      <c r="I64" s="33">
        <v>4966.6365900000001</v>
      </c>
      <c r="J64" s="33">
        <v>5173.9224999999997</v>
      </c>
      <c r="K64" s="33">
        <v>5700.0207499999997</v>
      </c>
      <c r="L64" s="33">
        <v>5996.6298900000002</v>
      </c>
      <c r="M64" s="33">
        <v>6309.2765499999996</v>
      </c>
      <c r="N64" s="33">
        <v>6626.5873899999997</v>
      </c>
    </row>
    <row r="65" spans="1:14" hidden="1" x14ac:dyDescent="0.25">
      <c r="A65" s="18" t="s">
        <v>173</v>
      </c>
      <c r="B65" s="217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17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17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18" t="s">
        <v>217</v>
      </c>
      <c r="C68" s="34">
        <f>SUBTOTAL(9,C60:C67)</f>
        <v>0</v>
      </c>
      <c r="D68" s="34">
        <f>SUBTOTAL(9,D60:D67)</f>
        <v>5099.0370000000003</v>
      </c>
      <c r="E68" s="34"/>
      <c r="F68" s="34">
        <f t="shared" ref="F68:N68" si="9">SUBTOTAL(9,F60:F67)</f>
        <v>7790.1886500000001</v>
      </c>
      <c r="G68" s="34">
        <f t="shared" si="9"/>
        <v>8762.4979099999982</v>
      </c>
      <c r="H68" s="34">
        <f t="shared" si="9"/>
        <v>10131.14422</v>
      </c>
      <c r="I68" s="34">
        <f t="shared" si="9"/>
        <v>10673.81818</v>
      </c>
      <c r="J68" s="34">
        <f t="shared" si="9"/>
        <v>7891.89084</v>
      </c>
      <c r="K68" s="34">
        <f t="shared" si="9"/>
        <v>6351.0690500000001</v>
      </c>
      <c r="L68" s="34">
        <f t="shared" si="9"/>
        <v>6667.2094500000003</v>
      </c>
      <c r="M68" s="34">
        <f t="shared" si="9"/>
        <v>9900.8994899999998</v>
      </c>
      <c r="N68" s="34">
        <f t="shared" si="9"/>
        <v>9827.96659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19"/>
    </row>
    <row r="94" spans="1:14" hidden="1" x14ac:dyDescent="0.25">
      <c r="A94" s="18" t="s">
        <v>167</v>
      </c>
      <c r="B94" s="223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20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20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16" t="s">
        <v>182</v>
      </c>
      <c r="C97" s="31"/>
      <c r="D97" s="31"/>
      <c r="E97" s="31"/>
    </row>
    <row r="98" spans="1:14" hidden="1" x14ac:dyDescent="0.25">
      <c r="A98" s="18" t="s">
        <v>183</v>
      </c>
      <c r="B98" s="227" t="s">
        <v>229</v>
      </c>
      <c r="C98" s="32">
        <v>19097</v>
      </c>
      <c r="D98" s="32">
        <v>0</v>
      </c>
      <c r="E98" s="32"/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</row>
    <row r="99" spans="1:14" hidden="1" x14ac:dyDescent="0.25">
      <c r="A99" s="18" t="s">
        <v>183</v>
      </c>
      <c r="B99" s="227" t="s">
        <v>230</v>
      </c>
      <c r="C99" s="32">
        <v>0</v>
      </c>
      <c r="D99" s="32">
        <v>28419.8</v>
      </c>
      <c r="E99" s="32"/>
      <c r="F99" s="33">
        <v>31138.799999999999</v>
      </c>
      <c r="G99" s="33">
        <v>33546.800000000003</v>
      </c>
      <c r="H99" s="33">
        <v>35493.800000000003</v>
      </c>
      <c r="I99" s="33">
        <v>37464.800000000003</v>
      </c>
      <c r="J99" s="33">
        <v>39015</v>
      </c>
      <c r="K99" s="33">
        <v>40109</v>
      </c>
      <c r="L99" s="33">
        <v>41277</v>
      </c>
      <c r="M99" s="33">
        <v>42469</v>
      </c>
      <c r="N99" s="33">
        <v>44020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 t="s">
        <v>262</v>
      </c>
      <c r="C106" s="32">
        <v>58.104999999999997</v>
      </c>
      <c r="D106" s="32">
        <v>101.684</v>
      </c>
      <c r="E106" s="32"/>
      <c r="F106" s="33">
        <v>101.684</v>
      </c>
      <c r="G106" s="33">
        <v>101.684</v>
      </c>
      <c r="H106" s="33">
        <v>101.684</v>
      </c>
      <c r="I106" s="33">
        <v>101.684</v>
      </c>
      <c r="J106" s="33">
        <v>101.684</v>
      </c>
      <c r="K106" s="33">
        <v>101.684</v>
      </c>
      <c r="L106" s="33">
        <v>101.684</v>
      </c>
      <c r="M106" s="33">
        <v>101.684</v>
      </c>
      <c r="N106" s="33">
        <v>101.684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-123.8</v>
      </c>
      <c r="E107" s="32"/>
      <c r="F107" s="33">
        <v>-123.8</v>
      </c>
      <c r="G107" s="33">
        <v>-123.8</v>
      </c>
      <c r="H107" s="33">
        <v>-123.8</v>
      </c>
      <c r="I107" s="33">
        <v>-123.8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24" customFormat="1" ht="21" hidden="1" x14ac:dyDescent="0.35">
      <c r="A112" s="18" t="s">
        <v>173</v>
      </c>
      <c r="B112" s="225" t="s">
        <v>239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281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0</v>
      </c>
      <c r="D121" s="32">
        <f>D9+D74+D98</f>
        <v>0</v>
      </c>
      <c r="E121" s="32">
        <f t="shared" ref="E121:E127" si="16">D121-C121</f>
        <v>0</v>
      </c>
      <c r="F121" s="32">
        <f t="shared" ref="F121:N121" si="17">F9+F74+F98</f>
        <v>0</v>
      </c>
      <c r="G121" s="32">
        <f t="shared" si="17"/>
        <v>0</v>
      </c>
      <c r="H121" s="32">
        <f t="shared" si="17"/>
        <v>0</v>
      </c>
      <c r="I121" s="32">
        <f t="shared" si="17"/>
        <v>0</v>
      </c>
      <c r="J121" s="32">
        <f t="shared" si="17"/>
        <v>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 t="shared" si="17"/>
        <v>0</v>
      </c>
    </row>
    <row r="122" spans="1:14" x14ac:dyDescent="0.25">
      <c r="A122" s="18" t="s">
        <v>192</v>
      </c>
      <c r="B122" s="46" t="s">
        <v>242</v>
      </c>
      <c r="C122" s="32">
        <v>21938</v>
      </c>
      <c r="D122" s="32">
        <f>D10+D75+D99</f>
        <v>28419.8</v>
      </c>
      <c r="E122" s="32">
        <f t="shared" si="16"/>
        <v>6481.7999999999993</v>
      </c>
      <c r="F122" s="32">
        <f t="shared" ref="F122:N122" si="18">F10+F75+F99</f>
        <v>31138.799999999999</v>
      </c>
      <c r="G122" s="32">
        <f t="shared" si="18"/>
        <v>33546.800000000003</v>
      </c>
      <c r="H122" s="32">
        <f t="shared" si="18"/>
        <v>35493.800000000003</v>
      </c>
      <c r="I122" s="32">
        <f t="shared" si="18"/>
        <v>37464.800000000003</v>
      </c>
      <c r="J122" s="32">
        <f t="shared" si="18"/>
        <v>39015</v>
      </c>
      <c r="K122" s="32">
        <f t="shared" si="18"/>
        <v>40109</v>
      </c>
      <c r="L122" s="32">
        <f t="shared" si="18"/>
        <v>41277</v>
      </c>
      <c r="M122" s="32">
        <f t="shared" si="18"/>
        <v>42469</v>
      </c>
      <c r="N122" s="32">
        <f t="shared" si="18"/>
        <v>44020</v>
      </c>
    </row>
    <row r="123" spans="1:14" x14ac:dyDescent="0.25">
      <c r="A123" s="18" t="s">
        <v>192</v>
      </c>
      <c r="B123" s="46" t="s">
        <v>243</v>
      </c>
      <c r="C123" s="32">
        <v>192.95580000000001</v>
      </c>
      <c r="D123" s="32">
        <f t="shared" ref="D123:D127" si="19">D11+D76</f>
        <v>159.15600000000001</v>
      </c>
      <c r="E123" s="32">
        <f t="shared" si="16"/>
        <v>-33.799800000000005</v>
      </c>
      <c r="F123" s="32">
        <f t="shared" ref="F123:N123" si="20">F11+F76</f>
        <v>165.67169999999999</v>
      </c>
      <c r="G123" s="32">
        <f t="shared" si="20"/>
        <v>170.78211999999999</v>
      </c>
      <c r="H123" s="32">
        <f t="shared" si="20"/>
        <v>176.18360999999999</v>
      </c>
      <c r="I123" s="32">
        <f t="shared" si="20"/>
        <v>181.58105</v>
      </c>
      <c r="J123" s="32">
        <f t="shared" si="20"/>
        <v>187.11394999999999</v>
      </c>
      <c r="K123" s="32">
        <f t="shared" si="20"/>
        <v>192.81890000000001</v>
      </c>
      <c r="L123" s="32">
        <f t="shared" si="20"/>
        <v>198.60324</v>
      </c>
      <c r="M123" s="32">
        <f t="shared" si="20"/>
        <v>204.56127000000001</v>
      </c>
      <c r="N123" s="32">
        <f t="shared" si="20"/>
        <v>210.69810000000001</v>
      </c>
    </row>
    <row r="124" spans="1:14" x14ac:dyDescent="0.25">
      <c r="A124" s="18" t="s">
        <v>192</v>
      </c>
      <c r="B124" s="46" t="s">
        <v>244</v>
      </c>
      <c r="C124" s="32">
        <v>10.63308</v>
      </c>
      <c r="D124" s="32">
        <f t="shared" si="19"/>
        <v>2.6353200000000001</v>
      </c>
      <c r="E124" s="32">
        <f t="shared" si="16"/>
        <v>-7.9977599999999995</v>
      </c>
      <c r="F124" s="32">
        <f t="shared" ref="F124:N124" si="21">F12+F77</f>
        <v>2.7406999999999999</v>
      </c>
      <c r="G124" s="32">
        <f t="shared" si="21"/>
        <v>2.8229199999999999</v>
      </c>
      <c r="H124" s="32">
        <f t="shared" si="21"/>
        <v>2.90761</v>
      </c>
      <c r="I124" s="32">
        <f t="shared" si="21"/>
        <v>2.9948399999999999</v>
      </c>
      <c r="J124" s="32">
        <f t="shared" si="21"/>
        <v>3.0846800000000001</v>
      </c>
      <c r="K124" s="32">
        <f t="shared" si="21"/>
        <v>3.1772200000000002</v>
      </c>
      <c r="L124" s="32">
        <f t="shared" si="21"/>
        <v>3.2725399999999998</v>
      </c>
      <c r="M124" s="32">
        <f t="shared" si="21"/>
        <v>3.3707199999999999</v>
      </c>
      <c r="N124" s="32">
        <f t="shared" si="21"/>
        <v>3.4718399999999998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22141.588879999999</v>
      </c>
      <c r="D129" s="34">
        <f>SUBTOTAL(9,D120:D128)</f>
        <v>28581.59132</v>
      </c>
      <c r="E129" s="34">
        <f>D129-C129</f>
        <v>6440.0024400000002</v>
      </c>
      <c r="F129" s="34">
        <f t="shared" ref="F129:N129" si="25">SUBTOTAL(9,F120:F128)</f>
        <v>31307.212399999997</v>
      </c>
      <c r="G129" s="34">
        <f t="shared" si="25"/>
        <v>33720.405040000005</v>
      </c>
      <c r="H129" s="34">
        <f t="shared" si="25"/>
        <v>35672.891220000005</v>
      </c>
      <c r="I129" s="34">
        <f t="shared" si="25"/>
        <v>37649.375890000003</v>
      </c>
      <c r="J129" s="34">
        <f t="shared" si="25"/>
        <v>39205.198629999999</v>
      </c>
      <c r="K129" s="34">
        <f t="shared" si="25"/>
        <v>40304.996119999996</v>
      </c>
      <c r="L129" s="34">
        <f t="shared" si="25"/>
        <v>41478.875779999995</v>
      </c>
      <c r="M129" s="34">
        <f t="shared" si="25"/>
        <v>42676.931989999997</v>
      </c>
      <c r="N129" s="34">
        <f t="shared" si="25"/>
        <v>44234.16994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7383.8767799999996</v>
      </c>
      <c r="D132" s="32">
        <f t="shared" ref="D132:D135" si="26">D20+D85</f>
        <v>13728.32604</v>
      </c>
      <c r="E132" s="32">
        <f>D132-C132</f>
        <v>6344.4492600000003</v>
      </c>
      <c r="F132" s="32">
        <f t="shared" ref="F132:N132" si="27">F20+F85</f>
        <v>14402.66265</v>
      </c>
      <c r="G132" s="32">
        <f t="shared" si="27"/>
        <v>14910.15597</v>
      </c>
      <c r="H132" s="32">
        <f t="shared" si="27"/>
        <v>15358.054480000001</v>
      </c>
      <c r="I132" s="32">
        <f t="shared" si="27"/>
        <v>15649.22465</v>
      </c>
      <c r="J132" s="32">
        <f t="shared" si="27"/>
        <v>16119.385039999999</v>
      </c>
      <c r="K132" s="32">
        <f t="shared" si="27"/>
        <v>16603.700379999998</v>
      </c>
      <c r="L132" s="32">
        <f t="shared" si="27"/>
        <v>17101.811519999999</v>
      </c>
      <c r="M132" s="32">
        <f t="shared" si="27"/>
        <v>17614.86521</v>
      </c>
      <c r="N132" s="32">
        <f t="shared" si="27"/>
        <v>18143.315890000002</v>
      </c>
    </row>
    <row r="133" spans="1:14" x14ac:dyDescent="0.25">
      <c r="A133" s="18" t="s">
        <v>192</v>
      </c>
      <c r="B133" s="46" t="s">
        <v>248</v>
      </c>
      <c r="C133" s="32">
        <v>2610.1551599999998</v>
      </c>
      <c r="D133" s="32">
        <f t="shared" si="26"/>
        <v>2591.27081</v>
      </c>
      <c r="E133" s="32">
        <f>D133-C133</f>
        <v>-18.884349999999813</v>
      </c>
      <c r="F133" s="32">
        <f t="shared" ref="F133:N133" si="28">F21+F86</f>
        <v>3844.0420100000001</v>
      </c>
      <c r="G133" s="32">
        <f t="shared" si="28"/>
        <v>4958.2036799999996</v>
      </c>
      <c r="H133" s="32">
        <f t="shared" si="28"/>
        <v>5471.7812400000003</v>
      </c>
      <c r="I133" s="32">
        <f t="shared" si="28"/>
        <v>6261.8598899999997</v>
      </c>
      <c r="J133" s="32">
        <f t="shared" si="28"/>
        <v>6502.0599199999997</v>
      </c>
      <c r="K133" s="32">
        <f t="shared" si="28"/>
        <v>6088.3784400000004</v>
      </c>
      <c r="L133" s="32">
        <f t="shared" si="28"/>
        <v>5663.2175500000003</v>
      </c>
      <c r="M133" s="32">
        <f t="shared" si="28"/>
        <v>5176.0801300000003</v>
      </c>
      <c r="N133" s="32">
        <f t="shared" si="28"/>
        <v>4687.5532000000003</v>
      </c>
    </row>
    <row r="134" spans="1:14" x14ac:dyDescent="0.25">
      <c r="A134" s="18" t="s">
        <v>192</v>
      </c>
      <c r="B134" s="46" t="s">
        <v>259</v>
      </c>
      <c r="C134" s="32">
        <v>2464.5285600000002</v>
      </c>
      <c r="D134" s="32">
        <f t="shared" si="26"/>
        <v>644.11333000000002</v>
      </c>
      <c r="E134" s="32">
        <f>D134-C134</f>
        <v>-1820.4152300000001</v>
      </c>
      <c r="F134" s="32">
        <f t="shared" ref="F134:N134" si="29">F22+F87</f>
        <v>639.34438</v>
      </c>
      <c r="G134" s="32">
        <f t="shared" si="29"/>
        <v>651.61414000000002</v>
      </c>
      <c r="H134" s="32">
        <f t="shared" si="29"/>
        <v>813.36442999999997</v>
      </c>
      <c r="I134" s="32">
        <f t="shared" si="29"/>
        <v>826.50406999999996</v>
      </c>
      <c r="J134" s="32">
        <f t="shared" si="29"/>
        <v>853.27986999999996</v>
      </c>
      <c r="K134" s="32">
        <f t="shared" si="29"/>
        <v>880.48235</v>
      </c>
      <c r="L134" s="32">
        <f t="shared" si="29"/>
        <v>912.04615999999999</v>
      </c>
      <c r="M134" s="32">
        <f t="shared" si="29"/>
        <v>943.98194000000001</v>
      </c>
      <c r="N134" s="32">
        <f t="shared" si="29"/>
        <v>967.24221999999997</v>
      </c>
    </row>
    <row r="135" spans="1:14" x14ac:dyDescent="0.25">
      <c r="A135" s="18" t="s">
        <v>192</v>
      </c>
      <c r="B135" s="46" t="s">
        <v>249</v>
      </c>
      <c r="C135" s="32">
        <v>0</v>
      </c>
      <c r="D135" s="32">
        <f t="shared" si="26"/>
        <v>0</v>
      </c>
      <c r="E135" s="32">
        <f>D135-C135</f>
        <v>0</v>
      </c>
      <c r="F135" s="32">
        <f t="shared" ref="F135:N135" si="30">F23+F88</f>
        <v>0</v>
      </c>
      <c r="G135" s="32">
        <f t="shared" si="30"/>
        <v>0</v>
      </c>
      <c r="H135" s="32">
        <f t="shared" si="30"/>
        <v>0</v>
      </c>
      <c r="I135" s="32">
        <f t="shared" si="30"/>
        <v>0</v>
      </c>
      <c r="J135" s="32">
        <f t="shared" si="30"/>
        <v>0</v>
      </c>
      <c r="K135" s="32">
        <f t="shared" si="30"/>
        <v>0</v>
      </c>
      <c r="L135" s="32">
        <f t="shared" si="30"/>
        <v>0</v>
      </c>
      <c r="M135" s="32">
        <f t="shared" si="30"/>
        <v>0</v>
      </c>
      <c r="N135" s="32">
        <f t="shared" si="30"/>
        <v>0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12458.5605</v>
      </c>
      <c r="D137" s="34">
        <f>SUBTOTAL(9,D131:D136)</f>
        <v>16963.710179999998</v>
      </c>
      <c r="E137" s="34">
        <f>D137-C137</f>
        <v>4505.1496799999986</v>
      </c>
      <c r="F137" s="34">
        <f t="shared" ref="F137:N137" si="31">SUBTOTAL(9,F131:F136)</f>
        <v>18886.049039999998</v>
      </c>
      <c r="G137" s="34">
        <f t="shared" si="31"/>
        <v>20519.97379</v>
      </c>
      <c r="H137" s="34">
        <f t="shared" si="31"/>
        <v>21643.200150000004</v>
      </c>
      <c r="I137" s="34">
        <f t="shared" si="31"/>
        <v>22737.588609999999</v>
      </c>
      <c r="J137" s="34">
        <f t="shared" si="31"/>
        <v>23474.724829999999</v>
      </c>
      <c r="K137" s="34">
        <f t="shared" si="31"/>
        <v>23572.561169999997</v>
      </c>
      <c r="L137" s="34">
        <f t="shared" si="31"/>
        <v>23677.075230000002</v>
      </c>
      <c r="M137" s="34">
        <f t="shared" si="31"/>
        <v>23734.92728</v>
      </c>
      <c r="N137" s="34">
        <f t="shared" si="31"/>
        <v>23798.11131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9683.0283799999997</v>
      </c>
      <c r="D139" s="34">
        <f>D129-D137</f>
        <v>11617.881140000001</v>
      </c>
      <c r="E139" s="34">
        <f>D139-C139</f>
        <v>1934.8527600000016</v>
      </c>
      <c r="F139" s="34">
        <f t="shared" ref="F139:N139" si="32">F129-F137</f>
        <v>12421.163359999999</v>
      </c>
      <c r="G139" s="34">
        <f t="shared" si="32"/>
        <v>13200.431250000005</v>
      </c>
      <c r="H139" s="34">
        <f t="shared" si="32"/>
        <v>14029.691070000001</v>
      </c>
      <c r="I139" s="34">
        <f t="shared" si="32"/>
        <v>14911.787280000004</v>
      </c>
      <c r="J139" s="34">
        <f t="shared" si="32"/>
        <v>15730.4738</v>
      </c>
      <c r="K139" s="34">
        <f t="shared" si="32"/>
        <v>16732.434949999999</v>
      </c>
      <c r="L139" s="34">
        <f t="shared" si="32"/>
        <v>17801.800549999993</v>
      </c>
      <c r="M139" s="34">
        <f t="shared" si="32"/>
        <v>18942.004709999997</v>
      </c>
      <c r="N139" s="34">
        <f t="shared" si="32"/>
        <v>20436.05863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58.104999999999997</v>
      </c>
      <c r="D143" s="32">
        <f>D36+D53+D106</f>
        <v>101.684</v>
      </c>
      <c r="E143" s="32">
        <f>D143-C143</f>
        <v>43.579000000000001</v>
      </c>
      <c r="F143" s="32">
        <f t="shared" ref="F143:N143" si="34">F36+F53+F106</f>
        <v>101.684</v>
      </c>
      <c r="G143" s="32">
        <f t="shared" si="34"/>
        <v>101.684</v>
      </c>
      <c r="H143" s="32">
        <f t="shared" si="34"/>
        <v>101.684</v>
      </c>
      <c r="I143" s="32">
        <f t="shared" si="34"/>
        <v>101.684</v>
      </c>
      <c r="J143" s="32">
        <f t="shared" si="34"/>
        <v>101.684</v>
      </c>
      <c r="K143" s="32">
        <f t="shared" si="34"/>
        <v>101.684</v>
      </c>
      <c r="L143" s="32">
        <f t="shared" si="34"/>
        <v>101.684</v>
      </c>
      <c r="M143" s="32">
        <f t="shared" si="34"/>
        <v>101.684</v>
      </c>
      <c r="N143" s="32">
        <f t="shared" si="34"/>
        <v>101.684</v>
      </c>
    </row>
    <row r="144" spans="1:14" x14ac:dyDescent="0.25">
      <c r="A144" s="18" t="s">
        <v>192</v>
      </c>
      <c r="B144" s="48" t="s">
        <v>210</v>
      </c>
      <c r="C144" s="32">
        <v>-1940.2141099999999</v>
      </c>
      <c r="D144" s="32">
        <f>D152+D153+D154-D142-D143-D145-D146-D164+D107</f>
        <v>-6620.6783900000009</v>
      </c>
      <c r="E144" s="32">
        <f>D144-C144</f>
        <v>-4680.4642800000011</v>
      </c>
      <c r="F144" s="32">
        <f t="shared" ref="F144:N144" si="35">F152+F153+F154-F142-F143-F145-F146-F164+F107</f>
        <v>-4733.5548500000004</v>
      </c>
      <c r="G144" s="32">
        <f t="shared" si="35"/>
        <v>-4539.7873400000017</v>
      </c>
      <c r="H144" s="32">
        <f t="shared" si="35"/>
        <v>-3999.7578499999991</v>
      </c>
      <c r="I144" s="32">
        <f t="shared" si="35"/>
        <v>-4340.2516499999992</v>
      </c>
      <c r="J144" s="32">
        <f t="shared" si="35"/>
        <v>-7939.9130599999999</v>
      </c>
      <c r="K144" s="32">
        <f t="shared" si="35"/>
        <v>-10483.15797</v>
      </c>
      <c r="L144" s="32">
        <f t="shared" si="35"/>
        <v>-11236.522919999999</v>
      </c>
      <c r="M144" s="32">
        <f t="shared" si="35"/>
        <v>-9142.743959999998</v>
      </c>
      <c r="N144" s="32">
        <f t="shared" si="35"/>
        <v>-10710.030939999999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-1882.1091099999999</v>
      </c>
      <c r="D148" s="34">
        <f>SUBTOTAL(9,D141:D147)</f>
        <v>-6518.9943900000007</v>
      </c>
      <c r="E148" s="34">
        <f>D148-C148</f>
        <v>-4636.8852800000004</v>
      </c>
      <c r="F148" s="34">
        <f t="shared" ref="F148:N148" si="38">SUBTOTAL(9,F141:F147)</f>
        <v>-4631.8708500000002</v>
      </c>
      <c r="G148" s="34">
        <f t="shared" si="38"/>
        <v>-4438.1033400000015</v>
      </c>
      <c r="H148" s="34">
        <f t="shared" si="38"/>
        <v>-3898.0738499999989</v>
      </c>
      <c r="I148" s="34">
        <f t="shared" si="38"/>
        <v>-4238.567649999999</v>
      </c>
      <c r="J148" s="34">
        <f t="shared" si="38"/>
        <v>-7838.2290599999997</v>
      </c>
      <c r="K148" s="34">
        <f t="shared" si="38"/>
        <v>-10381.473970000001</v>
      </c>
      <c r="L148" s="34">
        <f t="shared" si="38"/>
        <v>-11134.83892</v>
      </c>
      <c r="M148" s="34">
        <f t="shared" si="38"/>
        <v>-9041.0599599999987</v>
      </c>
      <c r="N148" s="34">
        <f t="shared" si="38"/>
        <v>-10608.346939999999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162</v>
      </c>
      <c r="E152" s="32">
        <f>D152-C152</f>
        <v>162</v>
      </c>
      <c r="F152" s="32">
        <f t="shared" ref="F152:N152" si="40">F62</f>
        <v>168.48</v>
      </c>
      <c r="G152" s="32">
        <f t="shared" si="40"/>
        <v>173.53440000000001</v>
      </c>
      <c r="H152" s="32">
        <f t="shared" si="40"/>
        <v>178.74043</v>
      </c>
      <c r="I152" s="32">
        <f t="shared" si="40"/>
        <v>184.10263</v>
      </c>
      <c r="J152" s="32">
        <f t="shared" si="40"/>
        <v>189.62569999999999</v>
      </c>
      <c r="K152" s="32">
        <f t="shared" si="40"/>
        <v>195.31449000000001</v>
      </c>
      <c r="L152" s="32">
        <f t="shared" si="40"/>
        <v>201.17386999999999</v>
      </c>
      <c r="M152" s="32">
        <f t="shared" si="40"/>
        <v>3108.1352400000001</v>
      </c>
      <c r="N152" s="32">
        <f t="shared" si="40"/>
        <v>3201.3791999999999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4100.7447599999996</v>
      </c>
      <c r="D153" s="32">
        <f t="shared" si="39"/>
        <v>1114.941</v>
      </c>
      <c r="E153" s="32">
        <f>D153-C153</f>
        <v>-2985.8037599999998</v>
      </c>
      <c r="F153" s="32">
        <f t="shared" ref="F153:N153" si="41">F63</f>
        <v>3586.8268800000001</v>
      </c>
      <c r="G153" s="32">
        <f t="shared" si="41"/>
        <v>4338.82276</v>
      </c>
      <c r="H153" s="32">
        <f t="shared" si="41"/>
        <v>5335.9976999999999</v>
      </c>
      <c r="I153" s="32">
        <f t="shared" si="41"/>
        <v>5523.0789599999998</v>
      </c>
      <c r="J153" s="32">
        <f t="shared" si="41"/>
        <v>2528.3426399999998</v>
      </c>
      <c r="K153" s="32">
        <f t="shared" si="41"/>
        <v>455.73381000000001</v>
      </c>
      <c r="L153" s="32">
        <f t="shared" si="41"/>
        <v>469.40568999999999</v>
      </c>
      <c r="M153" s="32">
        <f t="shared" si="41"/>
        <v>483.48770000000002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3700.9229999999998</v>
      </c>
      <c r="D154" s="32">
        <f t="shared" si="39"/>
        <v>3822.096</v>
      </c>
      <c r="E154" s="32">
        <f>D154-C154</f>
        <v>121.17300000000023</v>
      </c>
      <c r="F154" s="32">
        <f t="shared" ref="F154:N154" si="42">F64</f>
        <v>4034.88177</v>
      </c>
      <c r="G154" s="32">
        <f t="shared" si="42"/>
        <v>4250.1407499999996</v>
      </c>
      <c r="H154" s="32">
        <f t="shared" si="42"/>
        <v>4616.4060900000004</v>
      </c>
      <c r="I154" s="32">
        <f t="shared" si="42"/>
        <v>4966.6365900000001</v>
      </c>
      <c r="J154" s="32">
        <f t="shared" si="42"/>
        <v>5173.9224999999997</v>
      </c>
      <c r="K154" s="32">
        <f t="shared" si="42"/>
        <v>5700.0207499999997</v>
      </c>
      <c r="L154" s="32">
        <f t="shared" si="42"/>
        <v>5996.6298900000002</v>
      </c>
      <c r="M154" s="32">
        <f t="shared" si="42"/>
        <v>6309.2765499999996</v>
      </c>
      <c r="N154" s="32">
        <f t="shared" si="42"/>
        <v>6626.5873899999997</v>
      </c>
    </row>
    <row r="155" spans="1:14" x14ac:dyDescent="0.25">
      <c r="A155" s="18" t="s">
        <v>192</v>
      </c>
      <c r="B155" s="48" t="s">
        <v>215</v>
      </c>
      <c r="C155" s="32">
        <v>-0.74848999999903754</v>
      </c>
      <c r="D155" s="32">
        <f>D139+D148-D152-D153-D154-D156</f>
        <v>-0.15024999999923239</v>
      </c>
      <c r="E155" s="32">
        <f>D155-C155</f>
        <v>0.59823999999980515</v>
      </c>
      <c r="F155" s="32">
        <f t="shared" ref="F155:N155" si="43">F139+F148-F152-F153-F154-F156</f>
        <v>-0.89614000000119631</v>
      </c>
      <c r="G155" s="32">
        <f t="shared" si="43"/>
        <v>-0.16999999999643478</v>
      </c>
      <c r="H155" s="32">
        <f t="shared" si="43"/>
        <v>0.47300000000177533</v>
      </c>
      <c r="I155" s="32">
        <f t="shared" si="43"/>
        <v>-0.59854999999424763</v>
      </c>
      <c r="J155" s="32">
        <f t="shared" si="43"/>
        <v>0.35390000000097643</v>
      </c>
      <c r="K155" s="32">
        <f t="shared" si="43"/>
        <v>-0.10807000000113476</v>
      </c>
      <c r="L155" s="32">
        <f t="shared" si="43"/>
        <v>-0.24782000000686821</v>
      </c>
      <c r="M155" s="32">
        <f t="shared" si="43"/>
        <v>4.525999999987107E-2</v>
      </c>
      <c r="N155" s="32">
        <f t="shared" si="43"/>
        <v>-0.25489999999899737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7800.9192700000003</v>
      </c>
      <c r="D158" s="34">
        <f>SUBTOTAL(9,D150:D157)</f>
        <v>5098.8867500000015</v>
      </c>
      <c r="E158" s="34">
        <f>D158-C158</f>
        <v>-2702.0325199999988</v>
      </c>
      <c r="F158" s="34">
        <f t="shared" ref="F158:N158" si="45">SUBTOTAL(9,F150:F157)</f>
        <v>7789.2925099999993</v>
      </c>
      <c r="G158" s="34">
        <f t="shared" si="45"/>
        <v>8762.3279100000018</v>
      </c>
      <c r="H158" s="34">
        <f t="shared" si="45"/>
        <v>10131.617220000002</v>
      </c>
      <c r="I158" s="34">
        <f t="shared" si="45"/>
        <v>10673.219630000007</v>
      </c>
      <c r="J158" s="34">
        <f t="shared" si="45"/>
        <v>7892.244740000001</v>
      </c>
      <c r="K158" s="34">
        <f t="shared" si="45"/>
        <v>6350.9609799999989</v>
      </c>
      <c r="L158" s="34">
        <f t="shared" si="45"/>
        <v>6666.9616299999934</v>
      </c>
      <c r="M158" s="34">
        <f t="shared" si="45"/>
        <v>9900.9447499999987</v>
      </c>
      <c r="N158" s="34">
        <f t="shared" si="45"/>
        <v>9827.7116900000001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-9683.0283799999997</v>
      </c>
      <c r="D160" s="34">
        <f>D148-D158</f>
        <v>-11617.881140000001</v>
      </c>
      <c r="E160" s="34">
        <f>D160-C160</f>
        <v>-1934.8527600000016</v>
      </c>
      <c r="F160" s="34">
        <f t="shared" ref="F160:N160" si="46">F148-F158</f>
        <v>-12421.163359999999</v>
      </c>
      <c r="G160" s="34">
        <f t="shared" si="46"/>
        <v>-13200.431250000003</v>
      </c>
      <c r="H160" s="34">
        <f t="shared" si="46"/>
        <v>-14029.691070000001</v>
      </c>
      <c r="I160" s="34">
        <f t="shared" si="46"/>
        <v>-14911.787280000006</v>
      </c>
      <c r="J160" s="34">
        <f t="shared" si="46"/>
        <v>-15730.4738</v>
      </c>
      <c r="K160" s="34">
        <f t="shared" si="46"/>
        <v>-16732.434949999999</v>
      </c>
      <c r="L160" s="34">
        <f t="shared" si="46"/>
        <v>-17801.800549999993</v>
      </c>
      <c r="M160" s="34">
        <f t="shared" si="46"/>
        <v>-18942.004709999997</v>
      </c>
      <c r="N160" s="34">
        <f t="shared" si="46"/>
        <v>-20436.05863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10302.77687</v>
      </c>
      <c r="D164" s="33">
        <f>D29</f>
        <v>11494.231390000001</v>
      </c>
      <c r="E164" s="32">
        <f>D164-C164</f>
        <v>1191.4545200000011</v>
      </c>
      <c r="F164" s="33">
        <f t="shared" ref="F164:N164" si="48">F29</f>
        <v>12298.2595</v>
      </c>
      <c r="G164" s="33">
        <f t="shared" si="48"/>
        <v>13076.80125</v>
      </c>
      <c r="H164" s="33">
        <f t="shared" si="48"/>
        <v>13905.41807</v>
      </c>
      <c r="I164" s="33">
        <f t="shared" si="48"/>
        <v>14788.58583</v>
      </c>
      <c r="J164" s="33">
        <f t="shared" si="48"/>
        <v>15730.1199</v>
      </c>
      <c r="K164" s="33">
        <f t="shared" si="48"/>
        <v>16732.543020000001</v>
      </c>
      <c r="L164" s="33">
        <f t="shared" si="48"/>
        <v>17802.04837</v>
      </c>
      <c r="M164" s="33">
        <f t="shared" si="48"/>
        <v>18941.959449999998</v>
      </c>
      <c r="N164" s="33">
        <f t="shared" si="48"/>
        <v>20436.313529999999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5"/>
  <sheetViews>
    <sheetView showGridLines="0" topLeftCell="B128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28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29" t="s">
        <v>182</v>
      </c>
      <c r="C8" s="31"/>
      <c r="D8" s="31"/>
      <c r="E8" s="31"/>
    </row>
    <row r="9" spans="1:14" hidden="1" x14ac:dyDescent="0.25">
      <c r="A9" s="18" t="s">
        <v>173</v>
      </c>
      <c r="B9" s="230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30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30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230" t="s">
        <v>244</v>
      </c>
      <c r="C12" s="32">
        <v>693.78</v>
      </c>
      <c r="D12" s="32">
        <v>835</v>
      </c>
      <c r="E12" s="32"/>
      <c r="F12" s="33">
        <v>868.4</v>
      </c>
      <c r="G12" s="33">
        <v>894.452</v>
      </c>
      <c r="H12" s="33">
        <v>921.28556000000003</v>
      </c>
      <c r="I12" s="33">
        <v>948.92406000000005</v>
      </c>
      <c r="J12" s="33">
        <v>977.39171999999996</v>
      </c>
      <c r="K12" s="33">
        <v>1006.71358</v>
      </c>
      <c r="L12" s="33">
        <v>1036.9146900000001</v>
      </c>
      <c r="M12" s="33">
        <v>1068.02178</v>
      </c>
      <c r="N12" s="33">
        <v>1100.0624</v>
      </c>
    </row>
    <row r="13" spans="1:14" hidden="1" x14ac:dyDescent="0.25">
      <c r="A13" s="18" t="s">
        <v>183</v>
      </c>
      <c r="B13" s="230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230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30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30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31" t="s">
        <v>191</v>
      </c>
      <c r="C17" s="34">
        <f>SUBTOTAL(9,C8:C16)</f>
        <v>693.78</v>
      </c>
      <c r="D17" s="34">
        <f>SUBTOTAL(9,D8:D16)</f>
        <v>835</v>
      </c>
      <c r="E17" s="34"/>
      <c r="F17" s="34">
        <f t="shared" ref="F17:N17" si="3">SUBTOTAL(9,F8:F16)</f>
        <v>868.4</v>
      </c>
      <c r="G17" s="34">
        <f t="shared" si="3"/>
        <v>894.452</v>
      </c>
      <c r="H17" s="34">
        <f t="shared" si="3"/>
        <v>921.28556000000003</v>
      </c>
      <c r="I17" s="34">
        <f t="shared" si="3"/>
        <v>948.92406000000005</v>
      </c>
      <c r="J17" s="34">
        <f t="shared" si="3"/>
        <v>977.39171999999996</v>
      </c>
      <c r="K17" s="34">
        <f t="shared" si="3"/>
        <v>1006.71358</v>
      </c>
      <c r="L17" s="34">
        <f t="shared" si="3"/>
        <v>1036.9146900000001</v>
      </c>
      <c r="M17" s="34">
        <f t="shared" si="3"/>
        <v>1068.02178</v>
      </c>
      <c r="N17" s="34">
        <f t="shared" si="3"/>
        <v>1100.0624</v>
      </c>
    </row>
    <row r="18" spans="1:14" hidden="1" x14ac:dyDescent="0.25">
      <c r="A18" s="18" t="s">
        <v>173</v>
      </c>
      <c r="B18" s="232"/>
    </row>
    <row r="19" spans="1:14" hidden="1" x14ac:dyDescent="0.25">
      <c r="A19" s="18" t="s">
        <v>180</v>
      </c>
      <c r="B19" s="229" t="s">
        <v>195</v>
      </c>
      <c r="C19" s="31"/>
      <c r="D19" s="31"/>
      <c r="E19" s="31"/>
    </row>
    <row r="20" spans="1:14" hidden="1" x14ac:dyDescent="0.25">
      <c r="A20" s="18" t="s">
        <v>183</v>
      </c>
      <c r="B20" s="230" t="s">
        <v>247</v>
      </c>
      <c r="C20" s="32">
        <v>21768.700239999998</v>
      </c>
      <c r="D20" s="32">
        <v>23443.508679999999</v>
      </c>
      <c r="E20" s="32"/>
      <c r="F20" s="33">
        <v>24490.14402</v>
      </c>
      <c r="G20" s="33">
        <v>26472.475060000001</v>
      </c>
      <c r="H20" s="33">
        <v>27222.511610000001</v>
      </c>
      <c r="I20" s="33">
        <v>27759.341520000002</v>
      </c>
      <c r="J20" s="33">
        <v>28592.11045</v>
      </c>
      <c r="K20" s="33">
        <v>29449.867279999999</v>
      </c>
      <c r="L20" s="33">
        <v>30333.344829999998</v>
      </c>
      <c r="M20" s="33">
        <v>31243.324670000002</v>
      </c>
      <c r="N20" s="33">
        <v>32312.356889999999</v>
      </c>
    </row>
    <row r="21" spans="1:14" hidden="1" x14ac:dyDescent="0.25">
      <c r="A21" s="18" t="s">
        <v>183</v>
      </c>
      <c r="B21" s="230" t="s">
        <v>248</v>
      </c>
      <c r="C21" s="32">
        <v>3980.52036</v>
      </c>
      <c r="D21" s="32">
        <v>3666.8441499999999</v>
      </c>
      <c r="E21" s="32"/>
      <c r="F21" s="33">
        <v>4856.8034500000003</v>
      </c>
      <c r="G21" s="33">
        <v>5911.68887</v>
      </c>
      <c r="H21" s="33">
        <v>6381.3100100000001</v>
      </c>
      <c r="I21" s="33">
        <v>7120.3791799999999</v>
      </c>
      <c r="J21" s="33">
        <v>7323.5961399999997</v>
      </c>
      <c r="K21" s="33">
        <v>6889.6109200000001</v>
      </c>
      <c r="L21" s="33">
        <v>6475.2951199999998</v>
      </c>
      <c r="M21" s="33">
        <v>6000.5836900000004</v>
      </c>
      <c r="N21" s="33">
        <v>5524.5182000000004</v>
      </c>
    </row>
    <row r="22" spans="1:14" hidden="1" x14ac:dyDescent="0.25">
      <c r="A22" s="18" t="s">
        <v>183</v>
      </c>
      <c r="B22" s="230" t="s">
        <v>259</v>
      </c>
      <c r="C22" s="32">
        <v>5785.5439999999999</v>
      </c>
      <c r="D22" s="32">
        <v>1750.7503400000001</v>
      </c>
      <c r="E22" s="32"/>
      <c r="F22" s="33">
        <v>1693.3837599999999</v>
      </c>
      <c r="G22" s="33">
        <v>1792.28828</v>
      </c>
      <c r="H22" s="33">
        <v>2393.8989499999998</v>
      </c>
      <c r="I22" s="33">
        <v>2465.2908699999998</v>
      </c>
      <c r="J22" s="33">
        <v>2555.48902</v>
      </c>
      <c r="K22" s="33">
        <v>2646.0080800000001</v>
      </c>
      <c r="L22" s="33">
        <v>2752.4334800000001</v>
      </c>
      <c r="M22" s="33">
        <v>2857.6367</v>
      </c>
      <c r="N22" s="33">
        <v>2938.97849</v>
      </c>
    </row>
    <row r="23" spans="1:14" hidden="1" x14ac:dyDescent="0.25">
      <c r="A23" s="18" t="s">
        <v>183</v>
      </c>
      <c r="B23" s="230"/>
      <c r="C23" s="32">
        <v>0</v>
      </c>
      <c r="D23" s="32">
        <v>0</v>
      </c>
      <c r="E23" s="32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idden="1" x14ac:dyDescent="0.25">
      <c r="A24" s="18" t="s">
        <v>173</v>
      </c>
      <c r="B24" s="230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31" t="s">
        <v>199</v>
      </c>
      <c r="C25" s="34">
        <f>SUBTOTAL(9,C19:C24)</f>
        <v>31534.764599999995</v>
      </c>
      <c r="D25" s="34">
        <f>SUBTOTAL(9,D19:D24)</f>
        <v>28861.103169999998</v>
      </c>
      <c r="E25" s="34"/>
      <c r="F25" s="34">
        <f t="shared" ref="F25:N25" si="4">SUBTOTAL(9,F19:F24)</f>
        <v>31040.33123</v>
      </c>
      <c r="G25" s="34">
        <f t="shared" si="4"/>
        <v>34176.452210000003</v>
      </c>
      <c r="H25" s="34">
        <f t="shared" si="4"/>
        <v>35997.720570000005</v>
      </c>
      <c r="I25" s="34">
        <f t="shared" si="4"/>
        <v>37345.011570000002</v>
      </c>
      <c r="J25" s="34">
        <f t="shared" si="4"/>
        <v>38471.195610000002</v>
      </c>
      <c r="K25" s="34">
        <f t="shared" si="4"/>
        <v>38985.486279999997</v>
      </c>
      <c r="L25" s="34">
        <f t="shared" si="4"/>
        <v>39561.073429999997</v>
      </c>
      <c r="M25" s="34">
        <f t="shared" si="4"/>
        <v>40101.545060000004</v>
      </c>
      <c r="N25" s="34">
        <f t="shared" si="4"/>
        <v>40775.853580000003</v>
      </c>
    </row>
    <row r="26" spans="1:14" hidden="1" x14ac:dyDescent="0.25">
      <c r="A26" s="18" t="s">
        <v>173</v>
      </c>
      <c r="B26" s="232"/>
    </row>
    <row r="27" spans="1:14" ht="15.75" hidden="1" thickBot="1" x14ac:dyDescent="0.3">
      <c r="A27" s="18" t="s">
        <v>173</v>
      </c>
      <c r="B27" s="231" t="s">
        <v>200</v>
      </c>
      <c r="C27" s="34">
        <f>C17-C25</f>
        <v>-30840.984599999996</v>
      </c>
      <c r="D27" s="34">
        <f>D17-D25</f>
        <v>-28026.103169999998</v>
      </c>
      <c r="E27" s="34"/>
      <c r="F27" s="34">
        <f t="shared" ref="F27:N27" si="5">F17-F25</f>
        <v>-30171.931229999998</v>
      </c>
      <c r="G27" s="34">
        <f t="shared" si="5"/>
        <v>-33282.000210000006</v>
      </c>
      <c r="H27" s="34">
        <f t="shared" si="5"/>
        <v>-35076.435010000008</v>
      </c>
      <c r="I27" s="34">
        <f t="shared" si="5"/>
        <v>-36396.087510000005</v>
      </c>
      <c r="J27" s="34">
        <f t="shared" si="5"/>
        <v>-37493.803890000003</v>
      </c>
      <c r="K27" s="34">
        <f t="shared" si="5"/>
        <v>-37978.772699999994</v>
      </c>
      <c r="L27" s="34">
        <f t="shared" si="5"/>
        <v>-38524.158739999999</v>
      </c>
      <c r="M27" s="34">
        <f t="shared" si="5"/>
        <v>-39033.523280000001</v>
      </c>
      <c r="N27" s="34">
        <f t="shared" si="5"/>
        <v>-39675.79118</v>
      </c>
    </row>
    <row r="28" spans="1:14" hidden="1" x14ac:dyDescent="0.25">
      <c r="A28" s="18" t="s">
        <v>173</v>
      </c>
      <c r="B28" s="2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34" t="s">
        <v>203</v>
      </c>
      <c r="C29" s="32">
        <v>20140.19154</v>
      </c>
      <c r="D29" s="32">
        <v>21100.89084</v>
      </c>
      <c r="E29" s="32"/>
      <c r="F29" s="33">
        <v>22952.471010000001</v>
      </c>
      <c r="G29" s="33">
        <v>24692.26224</v>
      </c>
      <c r="H29" s="33">
        <v>26493.59749</v>
      </c>
      <c r="I29" s="33">
        <v>28342.6656</v>
      </c>
      <c r="J29" s="33">
        <v>31358.6031</v>
      </c>
      <c r="K29" s="33">
        <v>32397.853279999999</v>
      </c>
      <c r="L29" s="33">
        <v>34465.006560000002</v>
      </c>
      <c r="M29" s="33">
        <v>36702.923360000001</v>
      </c>
      <c r="N29" s="33">
        <v>39296.482759999999</v>
      </c>
    </row>
    <row r="30" spans="1:14" hidden="1" x14ac:dyDescent="0.25">
      <c r="A30" s="18" t="s">
        <v>173</v>
      </c>
      <c r="B30" s="230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35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32"/>
    </row>
    <row r="51" spans="1:14" hidden="1" x14ac:dyDescent="0.25">
      <c r="A51" s="18" t="s">
        <v>180</v>
      </c>
      <c r="B51" s="229" t="s">
        <v>219</v>
      </c>
      <c r="C51" s="31"/>
      <c r="D51" s="31"/>
      <c r="E51" s="31"/>
    </row>
    <row r="52" spans="1:14" hidden="1" x14ac:dyDescent="0.25">
      <c r="A52" s="18" t="s">
        <v>183</v>
      </c>
      <c r="B52" s="230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30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30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30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30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30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31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32"/>
    </row>
    <row r="60" spans="1:14" hidden="1" x14ac:dyDescent="0.25">
      <c r="A60" s="18" t="s">
        <v>180</v>
      </c>
      <c r="B60" s="229" t="s">
        <v>214</v>
      </c>
      <c r="C60" s="31"/>
      <c r="D60" s="31"/>
      <c r="E60" s="31"/>
    </row>
    <row r="61" spans="1:14" hidden="1" x14ac:dyDescent="0.25">
      <c r="A61" s="18" t="s">
        <v>173</v>
      </c>
      <c r="B61" s="230" t="s">
        <v>220</v>
      </c>
      <c r="C61" s="31"/>
      <c r="D61" s="31"/>
      <c r="E61" s="31"/>
    </row>
    <row r="62" spans="1:14" hidden="1" x14ac:dyDescent="0.25">
      <c r="A62" s="18" t="s">
        <v>221</v>
      </c>
      <c r="B62" s="230" t="str">
        <f>"-  to meet additional demand"</f>
        <v>-  to meet additional demand</v>
      </c>
      <c r="C62" s="32">
        <v>0</v>
      </c>
      <c r="D62" s="32">
        <v>3950.9639999999999</v>
      </c>
      <c r="E62" s="32"/>
      <c r="F62" s="33">
        <v>4673.0856199999998</v>
      </c>
      <c r="G62" s="33">
        <v>3181.0355199999999</v>
      </c>
      <c r="H62" s="33">
        <v>774.54187000000002</v>
      </c>
      <c r="I62" s="33">
        <v>2111.04351</v>
      </c>
      <c r="J62" s="33">
        <v>16111.86347</v>
      </c>
      <c r="K62" s="33">
        <v>8658.9423900000002</v>
      </c>
      <c r="L62" s="33">
        <v>10863.388870000001</v>
      </c>
      <c r="M62" s="33">
        <v>35778.090100000001</v>
      </c>
      <c r="N62" s="33">
        <v>45744.151680000003</v>
      </c>
    </row>
    <row r="63" spans="1:14" hidden="1" x14ac:dyDescent="0.25">
      <c r="A63" s="18" t="s">
        <v>221</v>
      </c>
      <c r="B63" s="230" t="str">
        <f>"-  to improve level of service"</f>
        <v>-  to improve level of service</v>
      </c>
      <c r="C63" s="32">
        <v>0</v>
      </c>
      <c r="D63" s="32">
        <v>2429.7359999999999</v>
      </c>
      <c r="E63" s="32"/>
      <c r="F63" s="33">
        <v>2070.0160000000001</v>
      </c>
      <c r="G63" s="33">
        <v>797.91116999999997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idden="1" x14ac:dyDescent="0.25">
      <c r="A64" s="18" t="s">
        <v>221</v>
      </c>
      <c r="B64" s="230" t="str">
        <f>"-  to replace existing assets"</f>
        <v>-  to replace existing assets</v>
      </c>
      <c r="C64" s="32">
        <v>0</v>
      </c>
      <c r="D64" s="32">
        <v>18324.696</v>
      </c>
      <c r="E64" s="32"/>
      <c r="F64" s="33">
        <v>13965.894490000001</v>
      </c>
      <c r="G64" s="33">
        <v>13881.771849999999</v>
      </c>
      <c r="H64" s="33">
        <v>16642.26295</v>
      </c>
      <c r="I64" s="33">
        <v>18021.056970000001</v>
      </c>
      <c r="J64" s="33">
        <v>19401.41416</v>
      </c>
      <c r="K64" s="33">
        <v>21377.30933</v>
      </c>
      <c r="L64" s="33">
        <v>23290.438539999999</v>
      </c>
      <c r="M64" s="33">
        <v>24296.161700000001</v>
      </c>
      <c r="N64" s="33">
        <v>24411.56263</v>
      </c>
    </row>
    <row r="65" spans="1:14" hidden="1" x14ac:dyDescent="0.25">
      <c r="A65" s="18" t="s">
        <v>173</v>
      </c>
      <c r="B65" s="230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30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30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31" t="s">
        <v>217</v>
      </c>
      <c r="C68" s="34">
        <f>SUBTOTAL(9,C60:C67)</f>
        <v>0</v>
      </c>
      <c r="D68" s="34">
        <f>SUBTOTAL(9,D60:D67)</f>
        <v>24705.396000000001</v>
      </c>
      <c r="E68" s="34"/>
      <c r="F68" s="34">
        <f t="shared" ref="F68:N68" si="9">SUBTOTAL(9,F60:F67)</f>
        <v>20708.99611</v>
      </c>
      <c r="G68" s="34">
        <f t="shared" si="9"/>
        <v>17860.718539999998</v>
      </c>
      <c r="H68" s="34">
        <f t="shared" si="9"/>
        <v>17416.804820000001</v>
      </c>
      <c r="I68" s="34">
        <f t="shared" si="9"/>
        <v>20132.100480000001</v>
      </c>
      <c r="J68" s="34">
        <f t="shared" si="9"/>
        <v>35513.277629999997</v>
      </c>
      <c r="K68" s="34">
        <f t="shared" si="9"/>
        <v>30036.25172</v>
      </c>
      <c r="L68" s="34">
        <f t="shared" si="9"/>
        <v>34153.827409999998</v>
      </c>
      <c r="M68" s="34">
        <f t="shared" si="9"/>
        <v>60074.251799999998</v>
      </c>
      <c r="N68" s="34">
        <f t="shared" si="9"/>
        <v>70155.71431000001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32"/>
    </row>
    <row r="94" spans="1:14" hidden="1" x14ac:dyDescent="0.25">
      <c r="A94" s="18" t="s">
        <v>167</v>
      </c>
      <c r="B94" s="236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33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33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29" t="s">
        <v>182</v>
      </c>
      <c r="C97" s="31"/>
      <c r="D97" s="31"/>
      <c r="E97" s="31"/>
    </row>
    <row r="98" spans="1:14" hidden="1" x14ac:dyDescent="0.25">
      <c r="A98" s="18" t="s">
        <v>183</v>
      </c>
      <c r="B98" s="240" t="s">
        <v>229</v>
      </c>
      <c r="C98" s="32">
        <v>43332.991000000002</v>
      </c>
      <c r="D98" s="32">
        <v>0</v>
      </c>
      <c r="E98" s="32"/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</row>
    <row r="99" spans="1:14" hidden="1" x14ac:dyDescent="0.25">
      <c r="A99" s="18" t="s">
        <v>183</v>
      </c>
      <c r="B99" s="240" t="s">
        <v>230</v>
      </c>
      <c r="C99" s="32">
        <v>0</v>
      </c>
      <c r="D99" s="32">
        <v>50551.313900000001</v>
      </c>
      <c r="E99" s="32"/>
      <c r="F99" s="33">
        <v>54548.313900000001</v>
      </c>
      <c r="G99" s="33">
        <v>59399.313900000001</v>
      </c>
      <c r="H99" s="33">
        <v>62994.313900000001</v>
      </c>
      <c r="I99" s="33">
        <v>66163.313899999994</v>
      </c>
      <c r="J99" s="33">
        <v>66542.9139</v>
      </c>
      <c r="K99" s="33">
        <v>66780.9139</v>
      </c>
      <c r="L99" s="33">
        <v>69251.9139</v>
      </c>
      <c r="M99" s="33">
        <v>71852.9139</v>
      </c>
      <c r="N99" s="33">
        <v>74937.9139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 t="s">
        <v>262</v>
      </c>
      <c r="C106" s="32">
        <v>549.29499999999996</v>
      </c>
      <c r="D106" s="32">
        <v>961.26599999999996</v>
      </c>
      <c r="E106" s="32"/>
      <c r="F106" s="33">
        <v>961.26599999999996</v>
      </c>
      <c r="G106" s="33">
        <v>961.26599999999996</v>
      </c>
      <c r="H106" s="33">
        <v>961.26599999999996</v>
      </c>
      <c r="I106" s="33">
        <v>961.26599999999996</v>
      </c>
      <c r="J106" s="33">
        <v>961.26599999999996</v>
      </c>
      <c r="K106" s="33">
        <v>961.26599999999996</v>
      </c>
      <c r="L106" s="33">
        <v>961.26599999999996</v>
      </c>
      <c r="M106" s="33">
        <v>961.26599999999996</v>
      </c>
      <c r="N106" s="33">
        <v>961.26599999999996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-1424.3139000000001</v>
      </c>
      <c r="E107" s="32"/>
      <c r="F107" s="33">
        <v>-1424.3139000000001</v>
      </c>
      <c r="G107" s="33">
        <v>-1424.3139000000001</v>
      </c>
      <c r="H107" s="33">
        <v>-1424.3139000000001</v>
      </c>
      <c r="I107" s="33">
        <v>-1424.3139000000001</v>
      </c>
      <c r="J107" s="33">
        <v>2309.4167499999999</v>
      </c>
      <c r="K107" s="33">
        <v>3595.6740199999999</v>
      </c>
      <c r="L107" s="33">
        <v>3737.6202899999998</v>
      </c>
      <c r="M107" s="33">
        <v>3883.8246600000002</v>
      </c>
      <c r="N107" s="33">
        <v>4034.4166599999999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37" customFormat="1" ht="21" hidden="1" x14ac:dyDescent="0.35">
      <c r="A112" s="18" t="s">
        <v>173</v>
      </c>
      <c r="B112" s="238" t="s">
        <v>239</v>
      </c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282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0</v>
      </c>
      <c r="D121" s="32">
        <f>D9+D74+D98</f>
        <v>0</v>
      </c>
      <c r="E121" s="32">
        <f t="shared" ref="E121:E127" si="16">D121-C121</f>
        <v>0</v>
      </c>
      <c r="F121" s="32">
        <f t="shared" ref="F121:N121" si="17">F9+F74+F98</f>
        <v>0</v>
      </c>
      <c r="G121" s="32">
        <f t="shared" si="17"/>
        <v>0</v>
      </c>
      <c r="H121" s="32">
        <f t="shared" si="17"/>
        <v>0</v>
      </c>
      <c r="I121" s="32">
        <f t="shared" si="17"/>
        <v>0</v>
      </c>
      <c r="J121" s="32">
        <f t="shared" si="17"/>
        <v>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 t="shared" si="17"/>
        <v>0</v>
      </c>
    </row>
    <row r="122" spans="1:14" x14ac:dyDescent="0.25">
      <c r="A122" s="18" t="s">
        <v>192</v>
      </c>
      <c r="B122" s="46" t="s">
        <v>242</v>
      </c>
      <c r="C122" s="32">
        <v>47481.466</v>
      </c>
      <c r="D122" s="32">
        <f>D10+D75+D99</f>
        <v>50551.313900000001</v>
      </c>
      <c r="E122" s="32">
        <f t="shared" si="16"/>
        <v>3069.8479000000007</v>
      </c>
      <c r="F122" s="32">
        <f t="shared" ref="F122:N122" si="18">F10+F75+F99</f>
        <v>54548.313900000001</v>
      </c>
      <c r="G122" s="32">
        <f t="shared" si="18"/>
        <v>59399.313900000001</v>
      </c>
      <c r="H122" s="32">
        <f t="shared" si="18"/>
        <v>62994.313900000001</v>
      </c>
      <c r="I122" s="32">
        <f t="shared" si="18"/>
        <v>66163.313899999994</v>
      </c>
      <c r="J122" s="32">
        <f t="shared" si="18"/>
        <v>66542.9139</v>
      </c>
      <c r="K122" s="32">
        <f t="shared" si="18"/>
        <v>66780.9139</v>
      </c>
      <c r="L122" s="32">
        <f t="shared" si="18"/>
        <v>69251.9139</v>
      </c>
      <c r="M122" s="32">
        <f t="shared" si="18"/>
        <v>71852.9139</v>
      </c>
      <c r="N122" s="32">
        <f t="shared" si="18"/>
        <v>74937.9139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693.78</v>
      </c>
      <c r="D124" s="32">
        <f t="shared" si="19"/>
        <v>835</v>
      </c>
      <c r="E124" s="32">
        <f t="shared" si="16"/>
        <v>141.22000000000003</v>
      </c>
      <c r="F124" s="32">
        <f t="shared" ref="F124:N124" si="21">F12+F77</f>
        <v>868.4</v>
      </c>
      <c r="G124" s="32">
        <f t="shared" si="21"/>
        <v>894.452</v>
      </c>
      <c r="H124" s="32">
        <f t="shared" si="21"/>
        <v>921.28556000000003</v>
      </c>
      <c r="I124" s="32">
        <f t="shared" si="21"/>
        <v>948.92406000000005</v>
      </c>
      <c r="J124" s="32">
        <f t="shared" si="21"/>
        <v>977.39171999999996</v>
      </c>
      <c r="K124" s="32">
        <f t="shared" si="21"/>
        <v>1006.71358</v>
      </c>
      <c r="L124" s="32">
        <f t="shared" si="21"/>
        <v>1036.9146900000001</v>
      </c>
      <c r="M124" s="32">
        <f t="shared" si="21"/>
        <v>1068.02178</v>
      </c>
      <c r="N124" s="32">
        <f t="shared" si="21"/>
        <v>1100.0624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48175.245999999999</v>
      </c>
      <c r="D129" s="34">
        <f>SUBTOTAL(9,D120:D128)</f>
        <v>51386.313900000001</v>
      </c>
      <c r="E129" s="34">
        <f>D129-C129</f>
        <v>3211.0679000000018</v>
      </c>
      <c r="F129" s="34">
        <f t="shared" ref="F129:N129" si="25">SUBTOTAL(9,F120:F128)</f>
        <v>55416.713900000002</v>
      </c>
      <c r="G129" s="34">
        <f t="shared" si="25"/>
        <v>60293.765899999999</v>
      </c>
      <c r="H129" s="34">
        <f t="shared" si="25"/>
        <v>63915.599459999998</v>
      </c>
      <c r="I129" s="34">
        <f t="shared" si="25"/>
        <v>67112.237959999999</v>
      </c>
      <c r="J129" s="34">
        <f t="shared" si="25"/>
        <v>67520.305619999999</v>
      </c>
      <c r="K129" s="34">
        <f t="shared" si="25"/>
        <v>67787.627479999996</v>
      </c>
      <c r="L129" s="34">
        <f t="shared" si="25"/>
        <v>70288.828590000005</v>
      </c>
      <c r="M129" s="34">
        <f t="shared" si="25"/>
        <v>72920.935679999995</v>
      </c>
      <c r="N129" s="34">
        <f t="shared" si="25"/>
        <v>76037.976299999995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21768.700239999998</v>
      </c>
      <c r="D132" s="32">
        <f t="shared" ref="D132:D135" si="26">D20+D85</f>
        <v>23443.508679999999</v>
      </c>
      <c r="E132" s="32">
        <f>D132-C132</f>
        <v>1674.8084400000007</v>
      </c>
      <c r="F132" s="32">
        <f t="shared" ref="F132:N132" si="27">F20+F85</f>
        <v>24490.14402</v>
      </c>
      <c r="G132" s="32">
        <f t="shared" si="27"/>
        <v>26472.475060000001</v>
      </c>
      <c r="H132" s="32">
        <f t="shared" si="27"/>
        <v>27222.511610000001</v>
      </c>
      <c r="I132" s="32">
        <f t="shared" si="27"/>
        <v>27759.341520000002</v>
      </c>
      <c r="J132" s="32">
        <f t="shared" si="27"/>
        <v>28592.11045</v>
      </c>
      <c r="K132" s="32">
        <f t="shared" si="27"/>
        <v>29449.867279999999</v>
      </c>
      <c r="L132" s="32">
        <f t="shared" si="27"/>
        <v>30333.344829999998</v>
      </c>
      <c r="M132" s="32">
        <f t="shared" si="27"/>
        <v>31243.324670000002</v>
      </c>
      <c r="N132" s="32">
        <f t="shared" si="27"/>
        <v>32312.356889999999</v>
      </c>
    </row>
    <row r="133" spans="1:14" x14ac:dyDescent="0.25">
      <c r="A133" s="18" t="s">
        <v>192</v>
      </c>
      <c r="B133" s="46" t="s">
        <v>248</v>
      </c>
      <c r="C133" s="32">
        <v>3980.52036</v>
      </c>
      <c r="D133" s="32">
        <f t="shared" si="26"/>
        <v>3666.8441499999999</v>
      </c>
      <c r="E133" s="32">
        <f>D133-C133</f>
        <v>-313.67621000000008</v>
      </c>
      <c r="F133" s="32">
        <f t="shared" ref="F133:N133" si="28">F21+F86</f>
        <v>4856.8034500000003</v>
      </c>
      <c r="G133" s="32">
        <f t="shared" si="28"/>
        <v>5911.68887</v>
      </c>
      <c r="H133" s="32">
        <f t="shared" si="28"/>
        <v>6381.3100100000001</v>
      </c>
      <c r="I133" s="32">
        <f t="shared" si="28"/>
        <v>7120.3791799999999</v>
      </c>
      <c r="J133" s="32">
        <f t="shared" si="28"/>
        <v>7323.5961399999997</v>
      </c>
      <c r="K133" s="32">
        <f t="shared" si="28"/>
        <v>6889.6109200000001</v>
      </c>
      <c r="L133" s="32">
        <f t="shared" si="28"/>
        <v>6475.2951199999998</v>
      </c>
      <c r="M133" s="32">
        <f t="shared" si="28"/>
        <v>6000.5836900000004</v>
      </c>
      <c r="N133" s="32">
        <f t="shared" si="28"/>
        <v>5524.5182000000004</v>
      </c>
    </row>
    <row r="134" spans="1:14" x14ac:dyDescent="0.25">
      <c r="A134" s="18" t="s">
        <v>192</v>
      </c>
      <c r="B134" s="46" t="s">
        <v>259</v>
      </c>
      <c r="C134" s="32">
        <v>5788.2387399999998</v>
      </c>
      <c r="D134" s="32">
        <f t="shared" si="26"/>
        <v>1750.7503400000001</v>
      </c>
      <c r="E134" s="32">
        <f>D134-C134</f>
        <v>-4037.4883999999997</v>
      </c>
      <c r="F134" s="32">
        <f t="shared" ref="F134:N134" si="29">F22+F87</f>
        <v>1693.3837599999999</v>
      </c>
      <c r="G134" s="32">
        <f t="shared" si="29"/>
        <v>1792.28828</v>
      </c>
      <c r="H134" s="32">
        <f t="shared" si="29"/>
        <v>2393.8989499999998</v>
      </c>
      <c r="I134" s="32">
        <f t="shared" si="29"/>
        <v>2465.2908699999998</v>
      </c>
      <c r="J134" s="32">
        <f t="shared" si="29"/>
        <v>2555.48902</v>
      </c>
      <c r="K134" s="32">
        <f t="shared" si="29"/>
        <v>2646.0080800000001</v>
      </c>
      <c r="L134" s="32">
        <f t="shared" si="29"/>
        <v>2752.4334800000001</v>
      </c>
      <c r="M134" s="32">
        <f t="shared" si="29"/>
        <v>2857.6367</v>
      </c>
      <c r="N134" s="32">
        <f t="shared" si="29"/>
        <v>2938.97849</v>
      </c>
    </row>
    <row r="135" spans="1:14" x14ac:dyDescent="0.25">
      <c r="A135" s="18" t="s">
        <v>192</v>
      </c>
      <c r="B135" s="46" t="s">
        <v>249</v>
      </c>
      <c r="C135" s="32">
        <v>0</v>
      </c>
      <c r="D135" s="32">
        <f t="shared" si="26"/>
        <v>0</v>
      </c>
      <c r="E135" s="32">
        <f>D135-C135</f>
        <v>0</v>
      </c>
      <c r="F135" s="32">
        <f t="shared" ref="F135:N135" si="30">F23+F88</f>
        <v>0</v>
      </c>
      <c r="G135" s="32">
        <f t="shared" si="30"/>
        <v>0</v>
      </c>
      <c r="H135" s="32">
        <f t="shared" si="30"/>
        <v>0</v>
      </c>
      <c r="I135" s="32">
        <f t="shared" si="30"/>
        <v>0</v>
      </c>
      <c r="J135" s="32">
        <f t="shared" si="30"/>
        <v>0</v>
      </c>
      <c r="K135" s="32">
        <f t="shared" si="30"/>
        <v>0</v>
      </c>
      <c r="L135" s="32">
        <f t="shared" si="30"/>
        <v>0</v>
      </c>
      <c r="M135" s="32">
        <f t="shared" si="30"/>
        <v>0</v>
      </c>
      <c r="N135" s="32">
        <f t="shared" si="30"/>
        <v>0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31537.459339999998</v>
      </c>
      <c r="D137" s="34">
        <f>SUBTOTAL(9,D131:D136)</f>
        <v>28861.103169999998</v>
      </c>
      <c r="E137" s="34">
        <f>D137-C137</f>
        <v>-2676.3561699999991</v>
      </c>
      <c r="F137" s="34">
        <f t="shared" ref="F137:N137" si="31">SUBTOTAL(9,F131:F136)</f>
        <v>31040.33123</v>
      </c>
      <c r="G137" s="34">
        <f t="shared" si="31"/>
        <v>34176.452210000003</v>
      </c>
      <c r="H137" s="34">
        <f t="shared" si="31"/>
        <v>35997.720570000005</v>
      </c>
      <c r="I137" s="34">
        <f t="shared" si="31"/>
        <v>37345.011570000002</v>
      </c>
      <c r="J137" s="34">
        <f t="shared" si="31"/>
        <v>38471.195610000002</v>
      </c>
      <c r="K137" s="34">
        <f t="shared" si="31"/>
        <v>38985.486279999997</v>
      </c>
      <c r="L137" s="34">
        <f t="shared" si="31"/>
        <v>39561.073429999997</v>
      </c>
      <c r="M137" s="34">
        <f t="shared" si="31"/>
        <v>40101.545060000004</v>
      </c>
      <c r="N137" s="34">
        <f t="shared" si="31"/>
        <v>40775.853580000003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16637.786660000002</v>
      </c>
      <c r="D139" s="34">
        <f>D129-D137</f>
        <v>22525.210730000003</v>
      </c>
      <c r="E139" s="34">
        <f>D139-C139</f>
        <v>5887.4240700000009</v>
      </c>
      <c r="F139" s="34">
        <f t="shared" ref="F139:N139" si="32">F129-F137</f>
        <v>24376.382670000003</v>
      </c>
      <c r="G139" s="34">
        <f t="shared" si="32"/>
        <v>26117.313689999995</v>
      </c>
      <c r="H139" s="34">
        <f t="shared" si="32"/>
        <v>27917.878889999993</v>
      </c>
      <c r="I139" s="34">
        <f t="shared" si="32"/>
        <v>29767.226389999996</v>
      </c>
      <c r="J139" s="34">
        <f t="shared" si="32"/>
        <v>29049.110009999997</v>
      </c>
      <c r="K139" s="34">
        <f t="shared" si="32"/>
        <v>28802.141199999998</v>
      </c>
      <c r="L139" s="34">
        <f t="shared" si="32"/>
        <v>30727.755160000008</v>
      </c>
      <c r="M139" s="34">
        <f t="shared" si="32"/>
        <v>32819.390619999991</v>
      </c>
      <c r="N139" s="34">
        <f t="shared" si="32"/>
        <v>35262.122719999992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549.29499999999996</v>
      </c>
      <c r="D143" s="32">
        <f>D36+D53+D106</f>
        <v>961.26599999999996</v>
      </c>
      <c r="E143" s="32">
        <f>D143-C143</f>
        <v>411.971</v>
      </c>
      <c r="F143" s="32">
        <f t="shared" ref="F143:N143" si="34">F36+F53+F106</f>
        <v>961.26599999999996</v>
      </c>
      <c r="G143" s="32">
        <f t="shared" si="34"/>
        <v>961.26599999999996</v>
      </c>
      <c r="H143" s="32">
        <f t="shared" si="34"/>
        <v>961.26599999999996</v>
      </c>
      <c r="I143" s="32">
        <f t="shared" si="34"/>
        <v>961.26599999999996</v>
      </c>
      <c r="J143" s="32">
        <f t="shared" si="34"/>
        <v>961.26599999999996</v>
      </c>
      <c r="K143" s="32">
        <f t="shared" si="34"/>
        <v>961.26599999999996</v>
      </c>
      <c r="L143" s="32">
        <f t="shared" si="34"/>
        <v>961.26599999999996</v>
      </c>
      <c r="M143" s="32">
        <f t="shared" si="34"/>
        <v>961.26599999999996</v>
      </c>
      <c r="N143" s="32">
        <f t="shared" si="34"/>
        <v>961.26599999999996</v>
      </c>
    </row>
    <row r="144" spans="1:14" x14ac:dyDescent="0.25">
      <c r="A144" s="18" t="s">
        <v>192</v>
      </c>
      <c r="B144" s="48" t="s">
        <v>210</v>
      </c>
      <c r="C144" s="32">
        <v>-3647.4896499999986</v>
      </c>
      <c r="D144" s="32">
        <f>D152+D153+D154-D142-D143-D145-D146-D164+D107</f>
        <v>1218.9252600000009</v>
      </c>
      <c r="E144" s="32">
        <f>D144-C144</f>
        <v>4866.4149099999995</v>
      </c>
      <c r="F144" s="32">
        <f t="shared" ref="F144:N144" si="35">F152+F153+F154-F142-F143-F145-F146-F164+F107</f>
        <v>-4629.0548000000008</v>
      </c>
      <c r="G144" s="32">
        <f t="shared" si="35"/>
        <v>-9217.1236000000026</v>
      </c>
      <c r="H144" s="32">
        <f t="shared" si="35"/>
        <v>-11462.37257</v>
      </c>
      <c r="I144" s="32">
        <f t="shared" si="35"/>
        <v>-10596.14502</v>
      </c>
      <c r="J144" s="32">
        <f t="shared" si="35"/>
        <v>5502.8252799999937</v>
      </c>
      <c r="K144" s="32">
        <f t="shared" si="35"/>
        <v>272.80646000000115</v>
      </c>
      <c r="L144" s="32">
        <f t="shared" si="35"/>
        <v>2465.175139999993</v>
      </c>
      <c r="M144" s="32">
        <f t="shared" si="35"/>
        <v>26293.887099999993</v>
      </c>
      <c r="N144" s="32">
        <f t="shared" si="35"/>
        <v>33932.382210000011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-3098.1946499999985</v>
      </c>
      <c r="D148" s="34">
        <f>SUBTOTAL(9,D141:D147)</f>
        <v>2180.191260000001</v>
      </c>
      <c r="E148" s="34">
        <f>D148-C148</f>
        <v>5278.3859099999991</v>
      </c>
      <c r="F148" s="34">
        <f t="shared" ref="F148:N148" si="38">SUBTOTAL(9,F141:F147)</f>
        <v>-3667.7888000000007</v>
      </c>
      <c r="G148" s="34">
        <f t="shared" si="38"/>
        <v>-8255.857600000003</v>
      </c>
      <c r="H148" s="34">
        <f t="shared" si="38"/>
        <v>-10501.10657</v>
      </c>
      <c r="I148" s="34">
        <f t="shared" si="38"/>
        <v>-9634.8790200000003</v>
      </c>
      <c r="J148" s="34">
        <f t="shared" si="38"/>
        <v>6464.0912799999933</v>
      </c>
      <c r="K148" s="34">
        <f t="shared" si="38"/>
        <v>1234.0724600000012</v>
      </c>
      <c r="L148" s="34">
        <f t="shared" si="38"/>
        <v>3426.4411399999931</v>
      </c>
      <c r="M148" s="34">
        <f t="shared" si="38"/>
        <v>27255.153099999992</v>
      </c>
      <c r="N148" s="34">
        <f t="shared" si="38"/>
        <v>34893.648210000014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3950.9639999999999</v>
      </c>
      <c r="E152" s="32">
        <f>D152-C152</f>
        <v>3950.9639999999999</v>
      </c>
      <c r="F152" s="32">
        <f t="shared" ref="F152:N152" si="40">F62</f>
        <v>4673.0856199999998</v>
      </c>
      <c r="G152" s="32">
        <f t="shared" si="40"/>
        <v>3181.0355199999999</v>
      </c>
      <c r="H152" s="32">
        <f t="shared" si="40"/>
        <v>774.54187000000002</v>
      </c>
      <c r="I152" s="32">
        <f t="shared" si="40"/>
        <v>2111.04351</v>
      </c>
      <c r="J152" s="32">
        <f t="shared" si="40"/>
        <v>16111.86347</v>
      </c>
      <c r="K152" s="32">
        <f t="shared" si="40"/>
        <v>8658.9423900000002</v>
      </c>
      <c r="L152" s="32">
        <f t="shared" si="40"/>
        <v>10863.388870000001</v>
      </c>
      <c r="M152" s="32">
        <f t="shared" si="40"/>
        <v>35778.090100000001</v>
      </c>
      <c r="N152" s="32">
        <f t="shared" si="40"/>
        <v>45744.151680000003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2501.4718800000001</v>
      </c>
      <c r="D153" s="32">
        <f t="shared" si="39"/>
        <v>2429.7359999999999</v>
      </c>
      <c r="E153" s="32">
        <f>D153-C153</f>
        <v>-71.735880000000179</v>
      </c>
      <c r="F153" s="32">
        <f t="shared" ref="F153:N153" si="41">F63</f>
        <v>2070.0160000000001</v>
      </c>
      <c r="G153" s="32">
        <f t="shared" si="41"/>
        <v>797.91116999999997</v>
      </c>
      <c r="H153" s="32">
        <f t="shared" si="41"/>
        <v>0</v>
      </c>
      <c r="I153" s="32">
        <f t="shared" si="41"/>
        <v>0</v>
      </c>
      <c r="J153" s="32">
        <f t="shared" si="41"/>
        <v>0</v>
      </c>
      <c r="K153" s="32">
        <f t="shared" si="41"/>
        <v>0</v>
      </c>
      <c r="L153" s="32">
        <f t="shared" si="41"/>
        <v>0</v>
      </c>
      <c r="M153" s="32">
        <f t="shared" si="41"/>
        <v>0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11038.99092</v>
      </c>
      <c r="D154" s="32">
        <f t="shared" si="39"/>
        <v>18324.696</v>
      </c>
      <c r="E154" s="32">
        <f>D154-C154</f>
        <v>7285.7050799999997</v>
      </c>
      <c r="F154" s="32">
        <f t="shared" ref="F154:N154" si="42">F64</f>
        <v>13965.894490000001</v>
      </c>
      <c r="G154" s="32">
        <f t="shared" si="42"/>
        <v>13881.771849999999</v>
      </c>
      <c r="H154" s="32">
        <f t="shared" si="42"/>
        <v>16642.26295</v>
      </c>
      <c r="I154" s="32">
        <f t="shared" si="42"/>
        <v>18021.056970000001</v>
      </c>
      <c r="J154" s="32">
        <f t="shared" si="42"/>
        <v>19401.41416</v>
      </c>
      <c r="K154" s="32">
        <f t="shared" si="42"/>
        <v>21377.30933</v>
      </c>
      <c r="L154" s="32">
        <f t="shared" si="42"/>
        <v>23290.438539999999</v>
      </c>
      <c r="M154" s="32">
        <f t="shared" si="42"/>
        <v>24296.161700000001</v>
      </c>
      <c r="N154" s="32">
        <f t="shared" si="42"/>
        <v>24411.56263</v>
      </c>
    </row>
    <row r="155" spans="1:14" x14ac:dyDescent="0.25">
      <c r="A155" s="18" t="s">
        <v>192</v>
      </c>
      <c r="B155" s="48" t="s">
        <v>215</v>
      </c>
      <c r="C155" s="32">
        <v>-0.87078999999721418</v>
      </c>
      <c r="D155" s="32">
        <f>D139+D148-D152-D153-D154-D156</f>
        <v>5.9900000014749821E-3</v>
      </c>
      <c r="E155" s="32">
        <f>D155-C155</f>
        <v>0.87677999999868916</v>
      </c>
      <c r="F155" s="32">
        <f t="shared" ref="F155:N155" si="43">F139+F148-F152-F153-F154-F156</f>
        <v>-0.40223999999943771</v>
      </c>
      <c r="G155" s="32">
        <f t="shared" si="43"/>
        <v>0.73754999999437132</v>
      </c>
      <c r="H155" s="32">
        <f t="shared" si="43"/>
        <v>-3.2500000008440111E-2</v>
      </c>
      <c r="I155" s="32">
        <f t="shared" si="43"/>
        <v>0.2468899999948917</v>
      </c>
      <c r="J155" s="32">
        <f t="shared" si="43"/>
        <v>-7.6340000010532094E-2</v>
      </c>
      <c r="K155" s="32">
        <f t="shared" si="43"/>
        <v>-3.8059999998949934E-2</v>
      </c>
      <c r="L155" s="32">
        <f t="shared" si="43"/>
        <v>0.36889000000155647</v>
      </c>
      <c r="M155" s="32">
        <f t="shared" si="43"/>
        <v>0.29191999998511164</v>
      </c>
      <c r="N155" s="32">
        <f t="shared" si="43"/>
        <v>5.6619999995746184E-2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13539.592010000004</v>
      </c>
      <c r="D158" s="34">
        <f>SUBTOTAL(9,D150:D157)</f>
        <v>24705.401990000002</v>
      </c>
      <c r="E158" s="34">
        <f>D158-C158</f>
        <v>11165.809979999998</v>
      </c>
      <c r="F158" s="34">
        <f t="shared" ref="F158:N158" si="45">SUBTOTAL(9,F150:F157)</f>
        <v>20708.593870000001</v>
      </c>
      <c r="G158" s="34">
        <f t="shared" si="45"/>
        <v>17861.456089999992</v>
      </c>
      <c r="H158" s="34">
        <f t="shared" si="45"/>
        <v>17416.772319999993</v>
      </c>
      <c r="I158" s="34">
        <f t="shared" si="45"/>
        <v>20132.347369999996</v>
      </c>
      <c r="J158" s="34">
        <f t="shared" si="45"/>
        <v>35513.201289999983</v>
      </c>
      <c r="K158" s="34">
        <f t="shared" si="45"/>
        <v>30036.213660000001</v>
      </c>
      <c r="L158" s="34">
        <f t="shared" si="45"/>
        <v>34154.196299999996</v>
      </c>
      <c r="M158" s="34">
        <f t="shared" si="45"/>
        <v>60074.543719999987</v>
      </c>
      <c r="N158" s="34">
        <f t="shared" si="45"/>
        <v>70155.770929999999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-16637.786660000002</v>
      </c>
      <c r="D160" s="34">
        <f>D148-D158</f>
        <v>-22525.210730000003</v>
      </c>
      <c r="E160" s="34">
        <f>D160-C160</f>
        <v>-5887.4240700000009</v>
      </c>
      <c r="F160" s="34">
        <f t="shared" ref="F160:N160" si="46">F148-F158</f>
        <v>-24376.382670000003</v>
      </c>
      <c r="G160" s="34">
        <f t="shared" si="46"/>
        <v>-26117.313689999995</v>
      </c>
      <c r="H160" s="34">
        <f t="shared" si="46"/>
        <v>-27917.878889999993</v>
      </c>
      <c r="I160" s="34">
        <f t="shared" si="46"/>
        <v>-29767.226389999996</v>
      </c>
      <c r="J160" s="34">
        <f t="shared" si="46"/>
        <v>-29049.110009999989</v>
      </c>
      <c r="K160" s="34">
        <f t="shared" si="46"/>
        <v>-28802.141199999998</v>
      </c>
      <c r="L160" s="34">
        <f t="shared" si="46"/>
        <v>-30727.755160000004</v>
      </c>
      <c r="M160" s="34">
        <f t="shared" si="46"/>
        <v>-32819.390619999991</v>
      </c>
      <c r="N160" s="34">
        <f t="shared" si="46"/>
        <v>-35262.122719999985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20140.19154</v>
      </c>
      <c r="D164" s="33">
        <f>D29</f>
        <v>21100.89084</v>
      </c>
      <c r="E164" s="32">
        <f>D164-C164</f>
        <v>960.69930000000022</v>
      </c>
      <c r="F164" s="33">
        <f t="shared" ref="F164:N164" si="48">F29</f>
        <v>22952.471010000001</v>
      </c>
      <c r="G164" s="33">
        <f t="shared" si="48"/>
        <v>24692.26224</v>
      </c>
      <c r="H164" s="33">
        <f t="shared" si="48"/>
        <v>26493.59749</v>
      </c>
      <c r="I164" s="33">
        <f t="shared" si="48"/>
        <v>28342.6656</v>
      </c>
      <c r="J164" s="33">
        <f t="shared" si="48"/>
        <v>31358.6031</v>
      </c>
      <c r="K164" s="33">
        <f t="shared" si="48"/>
        <v>32397.853279999999</v>
      </c>
      <c r="L164" s="33">
        <f t="shared" si="48"/>
        <v>34465.006560000002</v>
      </c>
      <c r="M164" s="33">
        <f t="shared" si="48"/>
        <v>36702.923360000001</v>
      </c>
      <c r="N164" s="33">
        <f t="shared" si="48"/>
        <v>39296.482759999999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5"/>
  <sheetViews>
    <sheetView showGridLines="0" topLeftCell="B128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41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42" t="s">
        <v>182</v>
      </c>
      <c r="C8" s="31"/>
      <c r="D8" s="31"/>
      <c r="E8" s="31"/>
    </row>
    <row r="9" spans="1:14" hidden="1" x14ac:dyDescent="0.25">
      <c r="A9" s="18" t="s">
        <v>173</v>
      </c>
      <c r="B9" s="243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43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43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243" t="s">
        <v>244</v>
      </c>
      <c r="C12" s="32">
        <v>38.84028</v>
      </c>
      <c r="D12" s="32">
        <v>45</v>
      </c>
      <c r="E12" s="32"/>
      <c r="F12" s="33">
        <v>46.8</v>
      </c>
      <c r="G12" s="33">
        <v>48.204000000000001</v>
      </c>
      <c r="H12" s="33">
        <v>49.650120000000001</v>
      </c>
      <c r="I12" s="33">
        <v>51.139620000000001</v>
      </c>
      <c r="J12" s="33">
        <v>52.6738</v>
      </c>
      <c r="K12" s="33">
        <v>54.254019999999997</v>
      </c>
      <c r="L12" s="33">
        <v>55.881630000000001</v>
      </c>
      <c r="M12" s="33">
        <v>57.558059999999998</v>
      </c>
      <c r="N12" s="33">
        <v>59.284799999999997</v>
      </c>
    </row>
    <row r="13" spans="1:14" hidden="1" x14ac:dyDescent="0.25">
      <c r="A13" s="18" t="s">
        <v>183</v>
      </c>
      <c r="B13" s="243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243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43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43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44" t="s">
        <v>191</v>
      </c>
      <c r="C17" s="34">
        <f>SUBTOTAL(9,C8:C16)</f>
        <v>38.84028</v>
      </c>
      <c r="D17" s="34">
        <f>SUBTOTAL(9,D8:D16)</f>
        <v>45</v>
      </c>
      <c r="E17" s="34"/>
      <c r="F17" s="34">
        <f t="shared" ref="F17:N17" si="3">SUBTOTAL(9,F8:F16)</f>
        <v>46.8</v>
      </c>
      <c r="G17" s="34">
        <f t="shared" si="3"/>
        <v>48.204000000000001</v>
      </c>
      <c r="H17" s="34">
        <f t="shared" si="3"/>
        <v>49.650120000000001</v>
      </c>
      <c r="I17" s="34">
        <f t="shared" si="3"/>
        <v>51.139620000000001</v>
      </c>
      <c r="J17" s="34">
        <f t="shared" si="3"/>
        <v>52.6738</v>
      </c>
      <c r="K17" s="34">
        <f t="shared" si="3"/>
        <v>54.254019999999997</v>
      </c>
      <c r="L17" s="34">
        <f t="shared" si="3"/>
        <v>55.881630000000001</v>
      </c>
      <c r="M17" s="34">
        <f t="shared" si="3"/>
        <v>57.558059999999998</v>
      </c>
      <c r="N17" s="34">
        <f t="shared" si="3"/>
        <v>59.284799999999997</v>
      </c>
    </row>
    <row r="18" spans="1:14" hidden="1" x14ac:dyDescent="0.25">
      <c r="A18" s="18" t="s">
        <v>173</v>
      </c>
      <c r="B18" s="245"/>
    </row>
    <row r="19" spans="1:14" hidden="1" x14ac:dyDescent="0.25">
      <c r="A19" s="18" t="s">
        <v>180</v>
      </c>
      <c r="B19" s="242" t="s">
        <v>195</v>
      </c>
      <c r="C19" s="31"/>
      <c r="D19" s="31"/>
      <c r="E19" s="31"/>
    </row>
    <row r="20" spans="1:14" hidden="1" x14ac:dyDescent="0.25">
      <c r="A20" s="18" t="s">
        <v>183</v>
      </c>
      <c r="B20" s="243" t="s">
        <v>247</v>
      </c>
      <c r="C20" s="32">
        <v>29476.601879999998</v>
      </c>
      <c r="D20" s="32">
        <v>32658.45752</v>
      </c>
      <c r="E20" s="32"/>
      <c r="F20" s="33">
        <v>32971.115250000003</v>
      </c>
      <c r="G20" s="33">
        <v>34035.62717</v>
      </c>
      <c r="H20" s="33">
        <v>35100.817849999999</v>
      </c>
      <c r="I20" s="33">
        <v>36092.747289999999</v>
      </c>
      <c r="J20" s="33">
        <v>37175.531869999999</v>
      </c>
      <c r="K20" s="33">
        <v>38290.806759999999</v>
      </c>
      <c r="L20" s="33">
        <v>39439.524810000003</v>
      </c>
      <c r="M20" s="33">
        <v>40622.702319999997</v>
      </c>
      <c r="N20" s="33">
        <v>41841.387410000003</v>
      </c>
    </row>
    <row r="21" spans="1:14" hidden="1" x14ac:dyDescent="0.25">
      <c r="A21" s="18" t="s">
        <v>183</v>
      </c>
      <c r="B21" s="243" t="s">
        <v>248</v>
      </c>
      <c r="C21" s="32">
        <v>2382.84467</v>
      </c>
      <c r="D21" s="32">
        <v>2065.2513100000001</v>
      </c>
      <c r="E21" s="32"/>
      <c r="F21" s="33">
        <v>3063.71407</v>
      </c>
      <c r="G21" s="33">
        <v>3951.7045699999999</v>
      </c>
      <c r="H21" s="33">
        <v>4361.0275700000002</v>
      </c>
      <c r="I21" s="33">
        <v>4990.7228400000004</v>
      </c>
      <c r="J21" s="33">
        <v>5182.1630500000001</v>
      </c>
      <c r="K21" s="33">
        <v>4852.4575599999998</v>
      </c>
      <c r="L21" s="33">
        <v>4513.60293</v>
      </c>
      <c r="M21" s="33">
        <v>4125.3528200000001</v>
      </c>
      <c r="N21" s="33">
        <v>3735.9952499999999</v>
      </c>
    </row>
    <row r="22" spans="1:14" hidden="1" x14ac:dyDescent="0.25">
      <c r="A22" s="18" t="s">
        <v>183</v>
      </c>
      <c r="B22" s="243" t="s">
        <v>259</v>
      </c>
      <c r="C22" s="32">
        <v>2507.3420799999999</v>
      </c>
      <c r="D22" s="32">
        <v>785.84697000000006</v>
      </c>
      <c r="E22" s="32"/>
      <c r="F22" s="33">
        <v>773.93655999999999</v>
      </c>
      <c r="G22" s="33">
        <v>786.96815000000004</v>
      </c>
      <c r="H22" s="33">
        <v>1048.9100900000001</v>
      </c>
      <c r="I22" s="33">
        <v>1084.9693600000001</v>
      </c>
      <c r="J22" s="33">
        <v>1124.2355299999999</v>
      </c>
      <c r="K22" s="33">
        <v>1163.68101</v>
      </c>
      <c r="L22" s="33">
        <v>1210.01604</v>
      </c>
      <c r="M22" s="33">
        <v>1255.9085399999999</v>
      </c>
      <c r="N22" s="33">
        <v>1286.5141799999999</v>
      </c>
    </row>
    <row r="23" spans="1:14" hidden="1" x14ac:dyDescent="0.25">
      <c r="A23" s="18" t="s">
        <v>183</v>
      </c>
      <c r="B23" s="243"/>
      <c r="C23" s="32">
        <v>0</v>
      </c>
      <c r="D23" s="32">
        <v>0</v>
      </c>
      <c r="E23" s="32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idden="1" x14ac:dyDescent="0.25">
      <c r="A24" s="18" t="s">
        <v>173</v>
      </c>
      <c r="B24" s="243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44" t="s">
        <v>199</v>
      </c>
      <c r="C25" s="34">
        <f>SUBTOTAL(9,C19:C24)</f>
        <v>34366.788629999995</v>
      </c>
      <c r="D25" s="34">
        <f>SUBTOTAL(9,D19:D24)</f>
        <v>35509.555800000002</v>
      </c>
      <c r="E25" s="34"/>
      <c r="F25" s="34">
        <f t="shared" ref="F25:N25" si="4">SUBTOTAL(9,F19:F24)</f>
        <v>36808.765880000006</v>
      </c>
      <c r="G25" s="34">
        <f t="shared" si="4"/>
        <v>38774.299890000002</v>
      </c>
      <c r="H25" s="34">
        <f t="shared" si="4"/>
        <v>40510.755509999995</v>
      </c>
      <c r="I25" s="34">
        <f t="shared" si="4"/>
        <v>42168.439490000004</v>
      </c>
      <c r="J25" s="34">
        <f t="shared" si="4"/>
        <v>43481.93045</v>
      </c>
      <c r="K25" s="34">
        <f t="shared" si="4"/>
        <v>44306.945330000002</v>
      </c>
      <c r="L25" s="34">
        <f t="shared" si="4"/>
        <v>45163.143780000006</v>
      </c>
      <c r="M25" s="34">
        <f t="shared" si="4"/>
        <v>46003.963679999993</v>
      </c>
      <c r="N25" s="34">
        <f t="shared" si="4"/>
        <v>46863.896840000001</v>
      </c>
    </row>
    <row r="26" spans="1:14" hidden="1" x14ac:dyDescent="0.25">
      <c r="A26" s="18" t="s">
        <v>173</v>
      </c>
      <c r="B26" s="245"/>
    </row>
    <row r="27" spans="1:14" ht="15.75" hidden="1" thickBot="1" x14ac:dyDescent="0.3">
      <c r="A27" s="18" t="s">
        <v>173</v>
      </c>
      <c r="B27" s="244" t="s">
        <v>200</v>
      </c>
      <c r="C27" s="34">
        <f>C17-C25</f>
        <v>-34327.948349999999</v>
      </c>
      <c r="D27" s="34">
        <f>D17-D25</f>
        <v>-35464.555800000002</v>
      </c>
      <c r="E27" s="34"/>
      <c r="F27" s="34">
        <f t="shared" ref="F27:N27" si="5">F17-F25</f>
        <v>-36761.965880000003</v>
      </c>
      <c r="G27" s="34">
        <f t="shared" si="5"/>
        <v>-38726.095890000004</v>
      </c>
      <c r="H27" s="34">
        <f t="shared" si="5"/>
        <v>-40461.105389999997</v>
      </c>
      <c r="I27" s="34">
        <f t="shared" si="5"/>
        <v>-42117.299870000003</v>
      </c>
      <c r="J27" s="34">
        <f t="shared" si="5"/>
        <v>-43429.256650000003</v>
      </c>
      <c r="K27" s="34">
        <f t="shared" si="5"/>
        <v>-44252.691310000002</v>
      </c>
      <c r="L27" s="34">
        <f t="shared" si="5"/>
        <v>-45107.262150000002</v>
      </c>
      <c r="M27" s="34">
        <f t="shared" si="5"/>
        <v>-45946.40561999999</v>
      </c>
      <c r="N27" s="34">
        <f t="shared" si="5"/>
        <v>-46804.61204</v>
      </c>
    </row>
    <row r="28" spans="1:14" hidden="1" x14ac:dyDescent="0.25">
      <c r="A28" s="18" t="s">
        <v>173</v>
      </c>
      <c r="B28" s="24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47" t="s">
        <v>203</v>
      </c>
      <c r="C29" s="32">
        <v>19842.141149999999</v>
      </c>
      <c r="D29" s="32">
        <v>19929.314539999999</v>
      </c>
      <c r="E29" s="32"/>
      <c r="F29" s="33">
        <v>21639.311819999999</v>
      </c>
      <c r="G29" s="33">
        <v>23421.257580000001</v>
      </c>
      <c r="H29" s="33">
        <v>25226.74005</v>
      </c>
      <c r="I29" s="33">
        <v>27039.204559999998</v>
      </c>
      <c r="J29" s="33">
        <v>28252.52462</v>
      </c>
      <c r="K29" s="33">
        <v>30355.257460000001</v>
      </c>
      <c r="L29" s="33">
        <v>32633.320339999998</v>
      </c>
      <c r="M29" s="33">
        <v>33617.194230000001</v>
      </c>
      <c r="N29" s="33">
        <v>32230.50935</v>
      </c>
    </row>
    <row r="30" spans="1:14" hidden="1" x14ac:dyDescent="0.25">
      <c r="A30" s="18" t="s">
        <v>173</v>
      </c>
      <c r="B30" s="243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48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4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45"/>
    </row>
    <row r="51" spans="1:14" hidden="1" x14ac:dyDescent="0.25">
      <c r="A51" s="18" t="s">
        <v>180</v>
      </c>
      <c r="B51" s="242" t="s">
        <v>219</v>
      </c>
      <c r="C51" s="31"/>
      <c r="D51" s="31"/>
      <c r="E51" s="31"/>
    </row>
    <row r="52" spans="1:14" hidden="1" x14ac:dyDescent="0.25">
      <c r="A52" s="18" t="s">
        <v>183</v>
      </c>
      <c r="B52" s="243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43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43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43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43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43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44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45"/>
    </row>
    <row r="60" spans="1:14" hidden="1" x14ac:dyDescent="0.25">
      <c r="A60" s="18" t="s">
        <v>180</v>
      </c>
      <c r="B60" s="242" t="s">
        <v>214</v>
      </c>
      <c r="C60" s="31"/>
      <c r="D60" s="31"/>
      <c r="E60" s="31"/>
    </row>
    <row r="61" spans="1:14" hidden="1" x14ac:dyDescent="0.25">
      <c r="A61" s="18" t="s">
        <v>173</v>
      </c>
      <c r="B61" s="243" t="s">
        <v>220</v>
      </c>
      <c r="C61" s="31"/>
      <c r="D61" s="31"/>
      <c r="E61" s="31"/>
    </row>
    <row r="62" spans="1:14" hidden="1" x14ac:dyDescent="0.25">
      <c r="A62" s="18" t="s">
        <v>221</v>
      </c>
      <c r="B62" s="243" t="str">
        <f>"-  to meet additional demand"</f>
        <v>-  to meet additional demand</v>
      </c>
      <c r="C62" s="32">
        <v>0</v>
      </c>
      <c r="D62" s="32">
        <v>24388.78</v>
      </c>
      <c r="E62" s="32"/>
      <c r="F62" s="33">
        <v>15145.022000000001</v>
      </c>
      <c r="G62" s="33">
        <v>702.70719999999994</v>
      </c>
      <c r="H62" s="33">
        <v>1251.1830199999999</v>
      </c>
      <c r="I62" s="33">
        <v>1165.98334</v>
      </c>
      <c r="J62" s="33">
        <v>1276.81303</v>
      </c>
      <c r="K62" s="33">
        <v>7513.0973800000002</v>
      </c>
      <c r="L62" s="33">
        <v>10211.58554</v>
      </c>
      <c r="M62" s="33">
        <v>9665.6098999999995</v>
      </c>
      <c r="N62" s="33">
        <v>3221.29889</v>
      </c>
    </row>
    <row r="63" spans="1:14" hidden="1" x14ac:dyDescent="0.25">
      <c r="A63" s="18" t="s">
        <v>221</v>
      </c>
      <c r="B63" s="243" t="str">
        <f>"-  to improve level of service"</f>
        <v>-  to improve level of service</v>
      </c>
      <c r="C63" s="32">
        <v>0</v>
      </c>
      <c r="D63" s="32">
        <v>2096.7240000000002</v>
      </c>
      <c r="E63" s="32"/>
      <c r="F63" s="33">
        <v>3864.8141999999998</v>
      </c>
      <c r="G63" s="33">
        <v>11507.168900000001</v>
      </c>
      <c r="H63" s="33">
        <v>5753.4517299999998</v>
      </c>
      <c r="I63" s="33">
        <v>5790.9031000000004</v>
      </c>
      <c r="J63" s="33">
        <v>5802.3029399999996</v>
      </c>
      <c r="K63" s="33">
        <v>6598.02016</v>
      </c>
      <c r="L63" s="33">
        <v>6928.8502900000003</v>
      </c>
      <c r="M63" s="33">
        <v>6816.1112899999998</v>
      </c>
      <c r="N63" s="33">
        <v>7189.6033799999996</v>
      </c>
    </row>
    <row r="64" spans="1:14" hidden="1" x14ac:dyDescent="0.25">
      <c r="A64" s="18" t="s">
        <v>221</v>
      </c>
      <c r="B64" s="243" t="str">
        <f>"-  to replace existing assets"</f>
        <v>-  to replace existing assets</v>
      </c>
      <c r="C64" s="32">
        <v>0</v>
      </c>
      <c r="D64" s="32">
        <v>7484.7479999999996</v>
      </c>
      <c r="E64" s="32"/>
      <c r="F64" s="33">
        <v>8398.1676200000002</v>
      </c>
      <c r="G64" s="33">
        <v>10197.82065</v>
      </c>
      <c r="H64" s="33">
        <v>12569.666590000001</v>
      </c>
      <c r="I64" s="33">
        <v>16215.64651</v>
      </c>
      <c r="J64" s="33">
        <v>17357.846890000001</v>
      </c>
      <c r="K64" s="33">
        <v>12821.317950000001</v>
      </c>
      <c r="L64" s="33">
        <v>13550.62868</v>
      </c>
      <c r="M64" s="33">
        <v>14336.82907</v>
      </c>
      <c r="N64" s="33">
        <v>15017.380080000001</v>
      </c>
    </row>
    <row r="65" spans="1:14" hidden="1" x14ac:dyDescent="0.25">
      <c r="A65" s="18" t="s">
        <v>173</v>
      </c>
      <c r="B65" s="243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43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43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44" t="s">
        <v>217</v>
      </c>
      <c r="C68" s="34">
        <f>SUBTOTAL(9,C60:C67)</f>
        <v>0</v>
      </c>
      <c r="D68" s="34">
        <f>SUBTOTAL(9,D60:D67)</f>
        <v>33970.252</v>
      </c>
      <c r="E68" s="34"/>
      <c r="F68" s="34">
        <f t="shared" ref="F68:N68" si="9">SUBTOTAL(9,F60:F67)</f>
        <v>27408.003820000002</v>
      </c>
      <c r="G68" s="34">
        <f t="shared" si="9"/>
        <v>22407.696750000003</v>
      </c>
      <c r="H68" s="34">
        <f t="shared" si="9"/>
        <v>19574.301339999998</v>
      </c>
      <c r="I68" s="34">
        <f t="shared" si="9"/>
        <v>23172.532950000001</v>
      </c>
      <c r="J68" s="34">
        <f t="shared" si="9"/>
        <v>24436.96286</v>
      </c>
      <c r="K68" s="34">
        <f t="shared" si="9"/>
        <v>26932.43549</v>
      </c>
      <c r="L68" s="34">
        <f t="shared" si="9"/>
        <v>30691.064510000004</v>
      </c>
      <c r="M68" s="34">
        <f t="shared" si="9"/>
        <v>30818.55026</v>
      </c>
      <c r="N68" s="34">
        <f t="shared" si="9"/>
        <v>25428.282350000001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45"/>
    </row>
    <row r="94" spans="1:14" hidden="1" x14ac:dyDescent="0.25">
      <c r="A94" s="18" t="s">
        <v>167</v>
      </c>
      <c r="B94" s="249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4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4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42" t="s">
        <v>182</v>
      </c>
      <c r="C97" s="31"/>
      <c r="D97" s="31"/>
      <c r="E97" s="31"/>
    </row>
    <row r="98" spans="1:14" hidden="1" x14ac:dyDescent="0.25">
      <c r="A98" s="18" t="s">
        <v>183</v>
      </c>
      <c r="B98" s="253" t="s">
        <v>229</v>
      </c>
      <c r="C98" s="32">
        <v>45330</v>
      </c>
      <c r="D98" s="32">
        <v>0</v>
      </c>
      <c r="E98" s="32"/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</row>
    <row r="99" spans="1:14" hidden="1" x14ac:dyDescent="0.25">
      <c r="A99" s="18" t="s">
        <v>183</v>
      </c>
      <c r="B99" s="253" t="s">
        <v>230</v>
      </c>
      <c r="C99" s="32">
        <v>0</v>
      </c>
      <c r="D99" s="32">
        <v>55578.8</v>
      </c>
      <c r="E99" s="32"/>
      <c r="F99" s="33">
        <v>58585.8</v>
      </c>
      <c r="G99" s="33">
        <v>62331.8</v>
      </c>
      <c r="H99" s="33">
        <v>65872.800000000003</v>
      </c>
      <c r="I99" s="33">
        <v>69341.8</v>
      </c>
      <c r="J99" s="33">
        <v>71682</v>
      </c>
      <c r="K99" s="33">
        <v>74608</v>
      </c>
      <c r="L99" s="33">
        <v>77740</v>
      </c>
      <c r="M99" s="33">
        <v>79564</v>
      </c>
      <c r="N99" s="33">
        <v>79035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 t="s">
        <v>262</v>
      </c>
      <c r="C105" s="32">
        <v>0</v>
      </c>
      <c r="D105" s="32">
        <v>5199.9999600000001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 t="s">
        <v>262</v>
      </c>
      <c r="C106" s="32">
        <v>671.29200000000003</v>
      </c>
      <c r="D106" s="32">
        <v>1174.761</v>
      </c>
      <c r="E106" s="32"/>
      <c r="F106" s="33">
        <v>1174.761</v>
      </c>
      <c r="G106" s="33">
        <v>1174.761</v>
      </c>
      <c r="H106" s="33">
        <v>1174.761</v>
      </c>
      <c r="I106" s="33">
        <v>1174.761</v>
      </c>
      <c r="J106" s="33">
        <v>1174.761</v>
      </c>
      <c r="K106" s="33">
        <v>1174.761</v>
      </c>
      <c r="L106" s="33">
        <v>1174.761</v>
      </c>
      <c r="M106" s="33">
        <v>1174.761</v>
      </c>
      <c r="N106" s="33">
        <v>1174.761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-184.8</v>
      </c>
      <c r="E107" s="32"/>
      <c r="F107" s="33">
        <v>-184.8</v>
      </c>
      <c r="G107" s="33">
        <v>-184.8</v>
      </c>
      <c r="H107" s="33">
        <v>-184.8</v>
      </c>
      <c r="I107" s="33">
        <v>-184.8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50" customFormat="1" ht="21" hidden="1" x14ac:dyDescent="0.35">
      <c r="A112" s="18" t="s">
        <v>173</v>
      </c>
      <c r="B112" s="251" t="s">
        <v>239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283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0</v>
      </c>
      <c r="D121" s="32">
        <f>D9+D74+D98</f>
        <v>0</v>
      </c>
      <c r="E121" s="32">
        <f t="shared" ref="E121:E127" si="16">D121-C121</f>
        <v>0</v>
      </c>
      <c r="F121" s="32">
        <f t="shared" ref="F121:N121" si="17">F9+F74+F98</f>
        <v>0</v>
      </c>
      <c r="G121" s="32">
        <f t="shared" si="17"/>
        <v>0</v>
      </c>
      <c r="H121" s="32">
        <f t="shared" si="17"/>
        <v>0</v>
      </c>
      <c r="I121" s="32">
        <f t="shared" si="17"/>
        <v>0</v>
      </c>
      <c r="J121" s="32">
        <f t="shared" si="17"/>
        <v>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 t="shared" si="17"/>
        <v>0</v>
      </c>
    </row>
    <row r="122" spans="1:14" x14ac:dyDescent="0.25">
      <c r="A122" s="18" t="s">
        <v>192</v>
      </c>
      <c r="B122" s="46" t="s">
        <v>242</v>
      </c>
      <c r="C122" s="32">
        <v>53247</v>
      </c>
      <c r="D122" s="32">
        <f>D10+D75+D99</f>
        <v>55578.8</v>
      </c>
      <c r="E122" s="32">
        <f t="shared" si="16"/>
        <v>2331.8000000000029</v>
      </c>
      <c r="F122" s="32">
        <f t="shared" ref="F122:N122" si="18">F10+F75+F99</f>
        <v>58585.8</v>
      </c>
      <c r="G122" s="32">
        <f t="shared" si="18"/>
        <v>62331.8</v>
      </c>
      <c r="H122" s="32">
        <f t="shared" si="18"/>
        <v>65872.800000000003</v>
      </c>
      <c r="I122" s="32">
        <f t="shared" si="18"/>
        <v>69341.8</v>
      </c>
      <c r="J122" s="32">
        <f t="shared" si="18"/>
        <v>71682</v>
      </c>
      <c r="K122" s="32">
        <f t="shared" si="18"/>
        <v>74608</v>
      </c>
      <c r="L122" s="32">
        <f t="shared" si="18"/>
        <v>77740</v>
      </c>
      <c r="M122" s="32">
        <f t="shared" si="18"/>
        <v>79564</v>
      </c>
      <c r="N122" s="32">
        <f t="shared" si="18"/>
        <v>79035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38.84028</v>
      </c>
      <c r="D124" s="32">
        <f t="shared" si="19"/>
        <v>45</v>
      </c>
      <c r="E124" s="32">
        <f t="shared" si="16"/>
        <v>6.1597200000000001</v>
      </c>
      <c r="F124" s="32">
        <f t="shared" ref="F124:N124" si="21">F12+F77</f>
        <v>46.8</v>
      </c>
      <c r="G124" s="32">
        <f t="shared" si="21"/>
        <v>48.204000000000001</v>
      </c>
      <c r="H124" s="32">
        <f t="shared" si="21"/>
        <v>49.650120000000001</v>
      </c>
      <c r="I124" s="32">
        <f t="shared" si="21"/>
        <v>51.139620000000001</v>
      </c>
      <c r="J124" s="32">
        <f t="shared" si="21"/>
        <v>52.6738</v>
      </c>
      <c r="K124" s="32">
        <f t="shared" si="21"/>
        <v>54.254019999999997</v>
      </c>
      <c r="L124" s="32">
        <f t="shared" si="21"/>
        <v>55.881630000000001</v>
      </c>
      <c r="M124" s="32">
        <f t="shared" si="21"/>
        <v>57.558059999999998</v>
      </c>
      <c r="N124" s="32">
        <f t="shared" si="21"/>
        <v>59.284799999999997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53285.840279999997</v>
      </c>
      <c r="D129" s="34">
        <f>SUBTOTAL(9,D120:D128)</f>
        <v>55623.8</v>
      </c>
      <c r="E129" s="34">
        <f>D129-C129</f>
        <v>2337.9597200000062</v>
      </c>
      <c r="F129" s="34">
        <f t="shared" ref="F129:N129" si="25">SUBTOTAL(9,F120:F128)</f>
        <v>58632.600000000006</v>
      </c>
      <c r="G129" s="34">
        <f t="shared" si="25"/>
        <v>62380.004000000001</v>
      </c>
      <c r="H129" s="34">
        <f t="shared" si="25"/>
        <v>65922.450120000009</v>
      </c>
      <c r="I129" s="34">
        <f t="shared" si="25"/>
        <v>69392.939620000005</v>
      </c>
      <c r="J129" s="34">
        <f t="shared" si="25"/>
        <v>71734.673800000004</v>
      </c>
      <c r="K129" s="34">
        <f t="shared" si="25"/>
        <v>74662.254019999993</v>
      </c>
      <c r="L129" s="34">
        <f t="shared" si="25"/>
        <v>77795.881630000003</v>
      </c>
      <c r="M129" s="34">
        <f t="shared" si="25"/>
        <v>79621.558059999996</v>
      </c>
      <c r="N129" s="34">
        <f t="shared" si="25"/>
        <v>79094.284799999994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29475.425879999999</v>
      </c>
      <c r="D132" s="32">
        <f t="shared" ref="D132:D135" si="26">D20+D85</f>
        <v>32658.45752</v>
      </c>
      <c r="E132" s="32">
        <f>D132-C132</f>
        <v>3183.0316400000011</v>
      </c>
      <c r="F132" s="32">
        <f t="shared" ref="F132:N132" si="27">F20+F85</f>
        <v>32971.115250000003</v>
      </c>
      <c r="G132" s="32">
        <f t="shared" si="27"/>
        <v>34035.62717</v>
      </c>
      <c r="H132" s="32">
        <f t="shared" si="27"/>
        <v>35100.817849999999</v>
      </c>
      <c r="I132" s="32">
        <f t="shared" si="27"/>
        <v>36092.747289999999</v>
      </c>
      <c r="J132" s="32">
        <f t="shared" si="27"/>
        <v>37175.531869999999</v>
      </c>
      <c r="K132" s="32">
        <f t="shared" si="27"/>
        <v>38290.806759999999</v>
      </c>
      <c r="L132" s="32">
        <f t="shared" si="27"/>
        <v>39439.524810000003</v>
      </c>
      <c r="M132" s="32">
        <f t="shared" si="27"/>
        <v>40622.702319999997</v>
      </c>
      <c r="N132" s="32">
        <f t="shared" si="27"/>
        <v>41841.387410000003</v>
      </c>
    </row>
    <row r="133" spans="1:14" x14ac:dyDescent="0.25">
      <c r="A133" s="18" t="s">
        <v>192</v>
      </c>
      <c r="B133" s="46" t="s">
        <v>248</v>
      </c>
      <c r="C133" s="32">
        <v>2382.84467</v>
      </c>
      <c r="D133" s="32">
        <f t="shared" si="26"/>
        <v>2065.2513100000001</v>
      </c>
      <c r="E133" s="32">
        <f>D133-C133</f>
        <v>-317.59335999999985</v>
      </c>
      <c r="F133" s="32">
        <f t="shared" ref="F133:N133" si="28">F21+F86</f>
        <v>3063.71407</v>
      </c>
      <c r="G133" s="32">
        <f t="shared" si="28"/>
        <v>3951.7045699999999</v>
      </c>
      <c r="H133" s="32">
        <f t="shared" si="28"/>
        <v>4361.0275700000002</v>
      </c>
      <c r="I133" s="32">
        <f t="shared" si="28"/>
        <v>4990.7228400000004</v>
      </c>
      <c r="J133" s="32">
        <f t="shared" si="28"/>
        <v>5182.1630500000001</v>
      </c>
      <c r="K133" s="32">
        <f t="shared" si="28"/>
        <v>4852.4575599999998</v>
      </c>
      <c r="L133" s="32">
        <f t="shared" si="28"/>
        <v>4513.60293</v>
      </c>
      <c r="M133" s="32">
        <f t="shared" si="28"/>
        <v>4125.3528200000001</v>
      </c>
      <c r="N133" s="32">
        <f t="shared" si="28"/>
        <v>3735.9952499999999</v>
      </c>
    </row>
    <row r="134" spans="1:14" x14ac:dyDescent="0.25">
      <c r="A134" s="18" t="s">
        <v>192</v>
      </c>
      <c r="B134" s="46" t="s">
        <v>259</v>
      </c>
      <c r="C134" s="32">
        <v>2509.6512499999999</v>
      </c>
      <c r="D134" s="32">
        <f t="shared" si="26"/>
        <v>785.84697000000006</v>
      </c>
      <c r="E134" s="32">
        <f>D134-C134</f>
        <v>-1723.8042799999998</v>
      </c>
      <c r="F134" s="32">
        <f t="shared" ref="F134:N134" si="29">F22+F87</f>
        <v>773.93655999999999</v>
      </c>
      <c r="G134" s="32">
        <f t="shared" si="29"/>
        <v>786.96815000000004</v>
      </c>
      <c r="H134" s="32">
        <f t="shared" si="29"/>
        <v>1048.9100900000001</v>
      </c>
      <c r="I134" s="32">
        <f t="shared" si="29"/>
        <v>1084.9693600000001</v>
      </c>
      <c r="J134" s="32">
        <f t="shared" si="29"/>
        <v>1124.2355299999999</v>
      </c>
      <c r="K134" s="32">
        <f t="shared" si="29"/>
        <v>1163.68101</v>
      </c>
      <c r="L134" s="32">
        <f t="shared" si="29"/>
        <v>1210.01604</v>
      </c>
      <c r="M134" s="32">
        <f t="shared" si="29"/>
        <v>1255.9085399999999</v>
      </c>
      <c r="N134" s="32">
        <f t="shared" si="29"/>
        <v>1286.5141799999999</v>
      </c>
    </row>
    <row r="135" spans="1:14" x14ac:dyDescent="0.25">
      <c r="A135" s="18" t="s">
        <v>192</v>
      </c>
      <c r="B135" s="46" t="s">
        <v>249</v>
      </c>
      <c r="C135" s="32">
        <v>0</v>
      </c>
      <c r="D135" s="32">
        <f t="shared" si="26"/>
        <v>0</v>
      </c>
      <c r="E135" s="32">
        <f>D135-C135</f>
        <v>0</v>
      </c>
      <c r="F135" s="32">
        <f t="shared" ref="F135:N135" si="30">F23+F88</f>
        <v>0</v>
      </c>
      <c r="G135" s="32">
        <f t="shared" si="30"/>
        <v>0</v>
      </c>
      <c r="H135" s="32">
        <f t="shared" si="30"/>
        <v>0</v>
      </c>
      <c r="I135" s="32">
        <f t="shared" si="30"/>
        <v>0</v>
      </c>
      <c r="J135" s="32">
        <f t="shared" si="30"/>
        <v>0</v>
      </c>
      <c r="K135" s="32">
        <f t="shared" si="30"/>
        <v>0</v>
      </c>
      <c r="L135" s="32">
        <f t="shared" si="30"/>
        <v>0</v>
      </c>
      <c r="M135" s="32">
        <f t="shared" si="30"/>
        <v>0</v>
      </c>
      <c r="N135" s="32">
        <f t="shared" si="30"/>
        <v>0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34367.921799999996</v>
      </c>
      <c r="D137" s="34">
        <f>SUBTOTAL(9,D131:D136)</f>
        <v>35509.555800000002</v>
      </c>
      <c r="E137" s="34">
        <f>D137-C137</f>
        <v>1141.6340000000055</v>
      </c>
      <c r="F137" s="34">
        <f t="shared" ref="F137:N137" si="31">SUBTOTAL(9,F131:F136)</f>
        <v>36808.765880000006</v>
      </c>
      <c r="G137" s="34">
        <f t="shared" si="31"/>
        <v>38774.299890000002</v>
      </c>
      <c r="H137" s="34">
        <f t="shared" si="31"/>
        <v>40510.755509999995</v>
      </c>
      <c r="I137" s="34">
        <f t="shared" si="31"/>
        <v>42168.439490000004</v>
      </c>
      <c r="J137" s="34">
        <f t="shared" si="31"/>
        <v>43481.93045</v>
      </c>
      <c r="K137" s="34">
        <f t="shared" si="31"/>
        <v>44306.945330000002</v>
      </c>
      <c r="L137" s="34">
        <f t="shared" si="31"/>
        <v>45163.143780000006</v>
      </c>
      <c r="M137" s="34">
        <f t="shared" si="31"/>
        <v>46003.963679999993</v>
      </c>
      <c r="N137" s="34">
        <f t="shared" si="31"/>
        <v>46863.896840000001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18917.91848</v>
      </c>
      <c r="D139" s="34">
        <f>D129-D137</f>
        <v>20114.244200000001</v>
      </c>
      <c r="E139" s="34">
        <f>D139-C139</f>
        <v>1196.3257200000007</v>
      </c>
      <c r="F139" s="34">
        <f t="shared" ref="F139:N139" si="32">F129-F137</f>
        <v>21823.83412</v>
      </c>
      <c r="G139" s="34">
        <f t="shared" si="32"/>
        <v>23605.704109999999</v>
      </c>
      <c r="H139" s="34">
        <f t="shared" si="32"/>
        <v>25411.694610000013</v>
      </c>
      <c r="I139" s="34">
        <f t="shared" si="32"/>
        <v>27224.50013</v>
      </c>
      <c r="J139" s="34">
        <f t="shared" si="32"/>
        <v>28252.743350000004</v>
      </c>
      <c r="K139" s="34">
        <f t="shared" si="32"/>
        <v>30355.308689999991</v>
      </c>
      <c r="L139" s="34">
        <f t="shared" si="32"/>
        <v>32632.737849999998</v>
      </c>
      <c r="M139" s="34">
        <f t="shared" si="32"/>
        <v>33617.594380000002</v>
      </c>
      <c r="N139" s="34">
        <f t="shared" si="32"/>
        <v>32230.387959999993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5199.9999600000001</v>
      </c>
      <c r="E142" s="32">
        <f>D142-C142</f>
        <v>5199.9999600000001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671.29200000000003</v>
      </c>
      <c r="D143" s="32">
        <f>D36+D53+D106</f>
        <v>1174.761</v>
      </c>
      <c r="E143" s="32">
        <f>D143-C143</f>
        <v>503.46899999999994</v>
      </c>
      <c r="F143" s="32">
        <f t="shared" ref="F143:N143" si="34">F36+F53+F106</f>
        <v>1174.761</v>
      </c>
      <c r="G143" s="32">
        <f t="shared" si="34"/>
        <v>1174.761</v>
      </c>
      <c r="H143" s="32">
        <f t="shared" si="34"/>
        <v>1174.761</v>
      </c>
      <c r="I143" s="32">
        <f t="shared" si="34"/>
        <v>1174.761</v>
      </c>
      <c r="J143" s="32">
        <f t="shared" si="34"/>
        <v>1174.761</v>
      </c>
      <c r="K143" s="32">
        <f t="shared" si="34"/>
        <v>1174.761</v>
      </c>
      <c r="L143" s="32">
        <f t="shared" si="34"/>
        <v>1174.761</v>
      </c>
      <c r="M143" s="32">
        <f t="shared" si="34"/>
        <v>1174.761</v>
      </c>
      <c r="N143" s="32">
        <f t="shared" si="34"/>
        <v>1174.761</v>
      </c>
    </row>
    <row r="144" spans="1:14" x14ac:dyDescent="0.25">
      <c r="A144" s="18" t="s">
        <v>192</v>
      </c>
      <c r="B144" s="48" t="s">
        <v>210</v>
      </c>
      <c r="C144" s="32">
        <v>6985.0367699999988</v>
      </c>
      <c r="D144" s="32">
        <f>D152+D153+D154-D142-D143-D145-D146-D164+D107</f>
        <v>7481.3765000000012</v>
      </c>
      <c r="E144" s="32">
        <f>D144-C144</f>
        <v>496.33973000000242</v>
      </c>
      <c r="F144" s="32">
        <f t="shared" ref="F144:N144" si="35">F152+F153+F154-F142-F143-F145-F146-F164+F107</f>
        <v>4409.131000000004</v>
      </c>
      <c r="G144" s="32">
        <f t="shared" si="35"/>
        <v>-2373.1218299999973</v>
      </c>
      <c r="H144" s="32">
        <f t="shared" si="35"/>
        <v>-7011.999710000001</v>
      </c>
      <c r="I144" s="32">
        <f t="shared" si="35"/>
        <v>-5226.2326099999964</v>
      </c>
      <c r="J144" s="32">
        <f t="shared" si="35"/>
        <v>-4990.3227599999991</v>
      </c>
      <c r="K144" s="32">
        <f t="shared" si="35"/>
        <v>-4597.5829699999995</v>
      </c>
      <c r="L144" s="32">
        <f t="shared" si="35"/>
        <v>-3117.0168299999932</v>
      </c>
      <c r="M144" s="32">
        <f t="shared" si="35"/>
        <v>-3973.4049699999996</v>
      </c>
      <c r="N144" s="32">
        <f t="shared" si="35"/>
        <v>-7976.9879999999976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7656.3287699999992</v>
      </c>
      <c r="D148" s="34">
        <f>SUBTOTAL(9,D141:D147)</f>
        <v>13856.137460000002</v>
      </c>
      <c r="E148" s="34">
        <f>D148-C148</f>
        <v>6199.8086900000026</v>
      </c>
      <c r="F148" s="34">
        <f t="shared" ref="F148:N148" si="38">SUBTOTAL(9,F141:F147)</f>
        <v>5583.8920000000035</v>
      </c>
      <c r="G148" s="34">
        <f t="shared" si="38"/>
        <v>-1198.3608299999973</v>
      </c>
      <c r="H148" s="34">
        <f t="shared" si="38"/>
        <v>-5837.2387100000014</v>
      </c>
      <c r="I148" s="34">
        <f t="shared" si="38"/>
        <v>-4051.4716099999964</v>
      </c>
      <c r="J148" s="34">
        <f t="shared" si="38"/>
        <v>-3815.5617599999991</v>
      </c>
      <c r="K148" s="34">
        <f t="shared" si="38"/>
        <v>-3422.8219699999995</v>
      </c>
      <c r="L148" s="34">
        <f t="shared" si="38"/>
        <v>-1942.2558299999932</v>
      </c>
      <c r="M148" s="34">
        <f t="shared" si="38"/>
        <v>-2798.6439699999996</v>
      </c>
      <c r="N148" s="34">
        <f t="shared" si="38"/>
        <v>-6802.2269999999971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24388.78</v>
      </c>
      <c r="E152" s="32">
        <f>D152-C152</f>
        <v>24388.78</v>
      </c>
      <c r="F152" s="32">
        <f t="shared" ref="F152:N152" si="40">F62</f>
        <v>15145.022000000001</v>
      </c>
      <c r="G152" s="32">
        <f t="shared" si="40"/>
        <v>702.70719999999994</v>
      </c>
      <c r="H152" s="32">
        <f t="shared" si="40"/>
        <v>1251.1830199999999</v>
      </c>
      <c r="I152" s="32">
        <f t="shared" si="40"/>
        <v>1165.98334</v>
      </c>
      <c r="J152" s="32">
        <f t="shared" si="40"/>
        <v>1276.81303</v>
      </c>
      <c r="K152" s="32">
        <f t="shared" si="40"/>
        <v>7513.0973800000002</v>
      </c>
      <c r="L152" s="32">
        <f t="shared" si="40"/>
        <v>10211.58554</v>
      </c>
      <c r="M152" s="32">
        <f t="shared" si="40"/>
        <v>9665.6098999999995</v>
      </c>
      <c r="N152" s="32">
        <f t="shared" si="40"/>
        <v>3221.29889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19648.534919999998</v>
      </c>
      <c r="D153" s="32">
        <f t="shared" si="39"/>
        <v>2096.7240000000002</v>
      </c>
      <c r="E153" s="32">
        <f>D153-C153</f>
        <v>-17551.810919999996</v>
      </c>
      <c r="F153" s="32">
        <f t="shared" ref="F153:N153" si="41">F63</f>
        <v>3864.8141999999998</v>
      </c>
      <c r="G153" s="32">
        <f t="shared" si="41"/>
        <v>11507.168900000001</v>
      </c>
      <c r="H153" s="32">
        <f t="shared" si="41"/>
        <v>5753.4517299999998</v>
      </c>
      <c r="I153" s="32">
        <f t="shared" si="41"/>
        <v>5790.9031000000004</v>
      </c>
      <c r="J153" s="32">
        <f t="shared" si="41"/>
        <v>5802.3029399999996</v>
      </c>
      <c r="K153" s="32">
        <f t="shared" si="41"/>
        <v>6598.02016</v>
      </c>
      <c r="L153" s="32">
        <f t="shared" si="41"/>
        <v>6928.8502900000003</v>
      </c>
      <c r="M153" s="32">
        <f t="shared" si="41"/>
        <v>6816.1112899999998</v>
      </c>
      <c r="N153" s="32">
        <f t="shared" si="41"/>
        <v>7189.6033799999996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6925.9350000000004</v>
      </c>
      <c r="D154" s="32">
        <f t="shared" si="39"/>
        <v>7484.7479999999996</v>
      </c>
      <c r="E154" s="32">
        <f>D154-C154</f>
        <v>558.81299999999919</v>
      </c>
      <c r="F154" s="32">
        <f t="shared" ref="F154:N154" si="42">F64</f>
        <v>8398.1676200000002</v>
      </c>
      <c r="G154" s="32">
        <f t="shared" si="42"/>
        <v>10197.82065</v>
      </c>
      <c r="H154" s="32">
        <f t="shared" si="42"/>
        <v>12569.666590000001</v>
      </c>
      <c r="I154" s="32">
        <f t="shared" si="42"/>
        <v>16215.64651</v>
      </c>
      <c r="J154" s="32">
        <f t="shared" si="42"/>
        <v>17357.846890000001</v>
      </c>
      <c r="K154" s="32">
        <f t="shared" si="42"/>
        <v>12821.317950000001</v>
      </c>
      <c r="L154" s="32">
        <f t="shared" si="42"/>
        <v>13550.62868</v>
      </c>
      <c r="M154" s="32">
        <f t="shared" si="42"/>
        <v>14336.82907</v>
      </c>
      <c r="N154" s="32">
        <f t="shared" si="42"/>
        <v>15017.380080000001</v>
      </c>
    </row>
    <row r="155" spans="1:14" x14ac:dyDescent="0.25">
      <c r="A155" s="18" t="s">
        <v>192</v>
      </c>
      <c r="B155" s="48" t="s">
        <v>215</v>
      </c>
      <c r="C155" s="32">
        <v>-0.2226699999982884</v>
      </c>
      <c r="D155" s="32">
        <f>D139+D148-D152-D153-D154-D156</f>
        <v>0.12966000000051281</v>
      </c>
      <c r="E155" s="32">
        <f>D155-C155</f>
        <v>0.35232999999880121</v>
      </c>
      <c r="F155" s="32">
        <f t="shared" ref="F155:N155" si="43">F139+F148-F152-F153-F154-F156</f>
        <v>-0.27769999999873107</v>
      </c>
      <c r="G155" s="32">
        <f t="shared" si="43"/>
        <v>-0.35347000000001572</v>
      </c>
      <c r="H155" s="32">
        <f t="shared" si="43"/>
        <v>0.15456000000995118</v>
      </c>
      <c r="I155" s="32">
        <f t="shared" si="43"/>
        <v>0.49557000000459084</v>
      </c>
      <c r="J155" s="32">
        <f t="shared" si="43"/>
        <v>0.21873000000050524</v>
      </c>
      <c r="K155" s="32">
        <f t="shared" si="43"/>
        <v>5.1229999990027864E-2</v>
      </c>
      <c r="L155" s="32">
        <f t="shared" si="43"/>
        <v>-0.5824899999970512</v>
      </c>
      <c r="M155" s="32">
        <f t="shared" si="43"/>
        <v>0.40015000000130385</v>
      </c>
      <c r="N155" s="32">
        <f t="shared" si="43"/>
        <v>-0.12139000000570377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26574.24725</v>
      </c>
      <c r="D158" s="34">
        <f>SUBTOTAL(9,D150:D157)</f>
        <v>33970.381659999999</v>
      </c>
      <c r="E158" s="34">
        <f>D158-C158</f>
        <v>7396.1344099999988</v>
      </c>
      <c r="F158" s="34">
        <f t="shared" ref="F158:N158" si="45">SUBTOTAL(9,F150:F157)</f>
        <v>27407.726120000003</v>
      </c>
      <c r="G158" s="34">
        <f t="shared" si="45"/>
        <v>22407.343280000001</v>
      </c>
      <c r="H158" s="34">
        <f t="shared" si="45"/>
        <v>19574.455900000008</v>
      </c>
      <c r="I158" s="34">
        <f t="shared" si="45"/>
        <v>23173.028520000007</v>
      </c>
      <c r="J158" s="34">
        <f t="shared" si="45"/>
        <v>24437.18159</v>
      </c>
      <c r="K158" s="34">
        <f t="shared" si="45"/>
        <v>26932.48671999999</v>
      </c>
      <c r="L158" s="34">
        <f t="shared" si="45"/>
        <v>30690.482020000007</v>
      </c>
      <c r="M158" s="34">
        <f t="shared" si="45"/>
        <v>30818.950410000001</v>
      </c>
      <c r="N158" s="34">
        <f t="shared" si="45"/>
        <v>25428.160959999994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-18917.91848</v>
      </c>
      <c r="D160" s="34">
        <f>D148-D158</f>
        <v>-20114.244199999997</v>
      </c>
      <c r="E160" s="34">
        <f>D160-C160</f>
        <v>-1196.3257199999971</v>
      </c>
      <c r="F160" s="34">
        <f t="shared" ref="F160:N160" si="46">F148-F158</f>
        <v>-21823.83412</v>
      </c>
      <c r="G160" s="34">
        <f t="shared" si="46"/>
        <v>-23605.704109999999</v>
      </c>
      <c r="H160" s="34">
        <f t="shared" si="46"/>
        <v>-25411.69461000001</v>
      </c>
      <c r="I160" s="34">
        <f t="shared" si="46"/>
        <v>-27224.500130000004</v>
      </c>
      <c r="J160" s="34">
        <f t="shared" si="46"/>
        <v>-28252.743350000001</v>
      </c>
      <c r="K160" s="34">
        <f t="shared" si="46"/>
        <v>-30355.308689999991</v>
      </c>
      <c r="L160" s="34">
        <f t="shared" si="46"/>
        <v>-32632.737850000001</v>
      </c>
      <c r="M160" s="34">
        <f t="shared" si="46"/>
        <v>-33617.594380000002</v>
      </c>
      <c r="N160" s="34">
        <f t="shared" si="46"/>
        <v>-32230.387959999993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19842.141149999999</v>
      </c>
      <c r="D164" s="33">
        <f>D29</f>
        <v>19929.314539999999</v>
      </c>
      <c r="E164" s="32">
        <f>D164-C164</f>
        <v>87.173389999999927</v>
      </c>
      <c r="F164" s="33">
        <f t="shared" ref="F164:N164" si="48">F29</f>
        <v>21639.311819999999</v>
      </c>
      <c r="G164" s="33">
        <f t="shared" si="48"/>
        <v>23421.257580000001</v>
      </c>
      <c r="H164" s="33">
        <f t="shared" si="48"/>
        <v>25226.74005</v>
      </c>
      <c r="I164" s="33">
        <f t="shared" si="48"/>
        <v>27039.204559999998</v>
      </c>
      <c r="J164" s="33">
        <f t="shared" si="48"/>
        <v>28252.52462</v>
      </c>
      <c r="K164" s="33">
        <f t="shared" si="48"/>
        <v>30355.257460000001</v>
      </c>
      <c r="L164" s="33">
        <f t="shared" si="48"/>
        <v>32633.320339999998</v>
      </c>
      <c r="M164" s="33">
        <f t="shared" si="48"/>
        <v>33617.194230000001</v>
      </c>
      <c r="N164" s="33">
        <f t="shared" si="48"/>
        <v>32230.50935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5"/>
  <sheetViews>
    <sheetView showGridLines="0" topLeftCell="B113" zoomScale="85" zoomScaleNormal="85" workbookViewId="0">
      <selection activeCell="D144" sqref="D144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54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55" t="s">
        <v>182</v>
      </c>
      <c r="C8" s="31"/>
      <c r="D8" s="31"/>
      <c r="E8" s="31"/>
    </row>
    <row r="9" spans="1:14" hidden="1" x14ac:dyDescent="0.25">
      <c r="A9" s="18" t="s">
        <v>173</v>
      </c>
      <c r="B9" s="256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56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56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256" t="s">
        <v>244</v>
      </c>
      <c r="C12" s="32">
        <v>21053.190500000001</v>
      </c>
      <c r="D12" s="32">
        <v>22337.196</v>
      </c>
      <c r="E12" s="32"/>
      <c r="F12" s="33">
        <v>25579.1276</v>
      </c>
      <c r="G12" s="33">
        <v>29030.52478</v>
      </c>
      <c r="H12" s="33">
        <v>30944.756150000001</v>
      </c>
      <c r="I12" s="33">
        <v>33302.431920000003</v>
      </c>
      <c r="J12" s="33">
        <v>35551.770320000003</v>
      </c>
      <c r="K12" s="33">
        <v>37951.722520000003</v>
      </c>
      <c r="L12" s="33">
        <v>40380.054680000001</v>
      </c>
      <c r="M12" s="33">
        <v>43249.61234</v>
      </c>
      <c r="N12" s="33">
        <v>46145.515050000002</v>
      </c>
    </row>
    <row r="13" spans="1:14" hidden="1" x14ac:dyDescent="0.25">
      <c r="A13" s="18" t="s">
        <v>183</v>
      </c>
      <c r="B13" s="256" t="s">
        <v>258</v>
      </c>
      <c r="C13" s="32">
        <v>500.54604999999998</v>
      </c>
      <c r="D13" s="32">
        <v>617.86400000000003</v>
      </c>
      <c r="E13" s="32"/>
      <c r="F13" s="33">
        <v>633.71572000000003</v>
      </c>
      <c r="G13" s="33">
        <v>643.22145</v>
      </c>
      <c r="H13" s="33">
        <v>654.15612999999996</v>
      </c>
      <c r="I13" s="33">
        <v>667.23951999999997</v>
      </c>
      <c r="J13" s="33">
        <v>681.91895</v>
      </c>
      <c r="K13" s="33">
        <v>697.60279000000003</v>
      </c>
      <c r="L13" s="33">
        <v>714.34551999999996</v>
      </c>
      <c r="M13" s="33">
        <v>732.91822000000002</v>
      </c>
      <c r="N13" s="33">
        <v>752.70698000000004</v>
      </c>
    </row>
    <row r="14" spans="1:14" hidden="1" x14ac:dyDescent="0.25">
      <c r="A14" s="18" t="s">
        <v>183</v>
      </c>
      <c r="B14" s="256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56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56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57" t="s">
        <v>191</v>
      </c>
      <c r="C17" s="34">
        <f>SUBTOTAL(9,C8:C16)</f>
        <v>21553.736550000001</v>
      </c>
      <c r="D17" s="34">
        <f>SUBTOTAL(9,D8:D16)</f>
        <v>22955.06</v>
      </c>
      <c r="E17" s="34"/>
      <c r="F17" s="34">
        <f t="shared" ref="F17:N17" si="3">SUBTOTAL(9,F8:F16)</f>
        <v>26212.84332</v>
      </c>
      <c r="G17" s="34">
        <f t="shared" si="3"/>
        <v>29673.746230000001</v>
      </c>
      <c r="H17" s="34">
        <f t="shared" si="3"/>
        <v>31598.91228</v>
      </c>
      <c r="I17" s="34">
        <f t="shared" si="3"/>
        <v>33969.671440000006</v>
      </c>
      <c r="J17" s="34">
        <f t="shared" si="3"/>
        <v>36233.689270000003</v>
      </c>
      <c r="K17" s="34">
        <f t="shared" si="3"/>
        <v>38649.32531</v>
      </c>
      <c r="L17" s="34">
        <f t="shared" si="3"/>
        <v>41094.400200000004</v>
      </c>
      <c r="M17" s="34">
        <f t="shared" si="3"/>
        <v>43982.530559999999</v>
      </c>
      <c r="N17" s="34">
        <f t="shared" si="3"/>
        <v>46898.222030000004</v>
      </c>
    </row>
    <row r="18" spans="1:14" hidden="1" x14ac:dyDescent="0.25">
      <c r="A18" s="18" t="s">
        <v>173</v>
      </c>
      <c r="B18" s="258"/>
    </row>
    <row r="19" spans="1:14" hidden="1" x14ac:dyDescent="0.25">
      <c r="A19" s="18" t="s">
        <v>180</v>
      </c>
      <c r="B19" s="255" t="s">
        <v>195</v>
      </c>
      <c r="C19" s="31"/>
      <c r="D19" s="31"/>
      <c r="E19" s="31"/>
    </row>
    <row r="20" spans="1:14" hidden="1" x14ac:dyDescent="0.25">
      <c r="A20" s="18" t="s">
        <v>183</v>
      </c>
      <c r="B20" s="256" t="s">
        <v>247</v>
      </c>
      <c r="C20" s="32">
        <v>18010.874349999998</v>
      </c>
      <c r="D20" s="32">
        <v>18449.476409999999</v>
      </c>
      <c r="E20" s="32"/>
      <c r="F20" s="33">
        <v>21606.261190000001</v>
      </c>
      <c r="G20" s="33">
        <v>24547.84866</v>
      </c>
      <c r="H20" s="33">
        <v>27158.146000000001</v>
      </c>
      <c r="I20" s="33">
        <v>28580.035609999999</v>
      </c>
      <c r="J20" s="33">
        <v>29958.74814</v>
      </c>
      <c r="K20" s="33">
        <v>31495.139009999999</v>
      </c>
      <c r="L20" s="33">
        <v>33092.228770000002</v>
      </c>
      <c r="M20" s="33">
        <v>34884.73429</v>
      </c>
      <c r="N20" s="33">
        <v>37129.485710000001</v>
      </c>
    </row>
    <row r="21" spans="1:14" hidden="1" x14ac:dyDescent="0.25">
      <c r="A21" s="18" t="s">
        <v>183</v>
      </c>
      <c r="B21" s="256" t="s">
        <v>248</v>
      </c>
      <c r="C21" s="32">
        <v>765.42912000000001</v>
      </c>
      <c r="D21" s="32">
        <v>995.44735000000003</v>
      </c>
      <c r="E21" s="32"/>
      <c r="F21" s="33">
        <v>1086.3282799999999</v>
      </c>
      <c r="G21" s="33">
        <v>1163.30324</v>
      </c>
      <c r="H21" s="33">
        <v>1214.4142099999999</v>
      </c>
      <c r="I21" s="33">
        <v>1278.66057</v>
      </c>
      <c r="J21" s="33">
        <v>1319.3463300000001</v>
      </c>
      <c r="K21" s="33">
        <v>1331.8763200000001</v>
      </c>
      <c r="L21" s="33">
        <v>1344.8231900000001</v>
      </c>
      <c r="M21" s="33">
        <v>1355.9711299999999</v>
      </c>
      <c r="N21" s="33">
        <v>1368.0415</v>
      </c>
    </row>
    <row r="22" spans="1:14" hidden="1" x14ac:dyDescent="0.25">
      <c r="A22" s="18" t="s">
        <v>183</v>
      </c>
      <c r="B22" s="256" t="s">
        <v>259</v>
      </c>
      <c r="C22" s="32">
        <v>3233.2082999999998</v>
      </c>
      <c r="D22" s="32">
        <v>3448.4660199999998</v>
      </c>
      <c r="E22" s="32"/>
      <c r="F22" s="33">
        <v>3447.3463999999999</v>
      </c>
      <c r="G22" s="33">
        <v>3538.3136199999999</v>
      </c>
      <c r="H22" s="33">
        <v>4175.2543299999998</v>
      </c>
      <c r="I22" s="33">
        <v>4331.90182</v>
      </c>
      <c r="J22" s="33">
        <v>4463.7721600000004</v>
      </c>
      <c r="K22" s="33">
        <v>4595.3672500000002</v>
      </c>
      <c r="L22" s="33">
        <v>4776.6576100000002</v>
      </c>
      <c r="M22" s="33">
        <v>4971.26386</v>
      </c>
      <c r="N22" s="33">
        <v>5138.41543</v>
      </c>
    </row>
    <row r="23" spans="1:14" hidden="1" x14ac:dyDescent="0.25">
      <c r="A23" s="18" t="s">
        <v>183</v>
      </c>
      <c r="B23" s="256" t="s">
        <v>249</v>
      </c>
      <c r="C23" s="32">
        <v>210</v>
      </c>
      <c r="D23" s="32">
        <v>6</v>
      </c>
      <c r="E23" s="32"/>
      <c r="F23" s="33">
        <v>190.596</v>
      </c>
      <c r="G23" s="33">
        <v>188.21</v>
      </c>
      <c r="H23" s="33">
        <v>190.827</v>
      </c>
      <c r="I23" s="33">
        <v>189.34</v>
      </c>
      <c r="J23" s="33">
        <v>189.46899999999999</v>
      </c>
      <c r="K23" s="33">
        <v>189.61099999999999</v>
      </c>
      <c r="L23" s="33">
        <v>189.50700000000001</v>
      </c>
      <c r="M23" s="33">
        <v>189.50700000000001</v>
      </c>
      <c r="N23" s="33">
        <v>189.07400000000001</v>
      </c>
    </row>
    <row r="24" spans="1:14" hidden="1" x14ac:dyDescent="0.25">
      <c r="A24" s="18" t="s">
        <v>173</v>
      </c>
      <c r="B24" s="256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57" t="s">
        <v>199</v>
      </c>
      <c r="C25" s="34">
        <f>SUBTOTAL(9,C19:C24)</f>
        <v>22219.511769999997</v>
      </c>
      <c r="D25" s="34">
        <f>SUBTOTAL(9,D19:D24)</f>
        <v>22899.389779999998</v>
      </c>
      <c r="E25" s="34"/>
      <c r="F25" s="34">
        <f t="shared" ref="F25:N25" si="4">SUBTOTAL(9,F19:F24)</f>
        <v>26330.531870000003</v>
      </c>
      <c r="G25" s="34">
        <f t="shared" si="4"/>
        <v>29437.675520000001</v>
      </c>
      <c r="H25" s="34">
        <f t="shared" si="4"/>
        <v>32738.641540000001</v>
      </c>
      <c r="I25" s="34">
        <f t="shared" si="4"/>
        <v>34379.937999999995</v>
      </c>
      <c r="J25" s="34">
        <f t="shared" si="4"/>
        <v>35931.335630000001</v>
      </c>
      <c r="K25" s="34">
        <f t="shared" si="4"/>
        <v>37611.993580000002</v>
      </c>
      <c r="L25" s="34">
        <f t="shared" si="4"/>
        <v>39403.216570000004</v>
      </c>
      <c r="M25" s="34">
        <f t="shared" si="4"/>
        <v>41401.476279999995</v>
      </c>
      <c r="N25" s="34">
        <f t="shared" si="4"/>
        <v>43825.016640000002</v>
      </c>
    </row>
    <row r="26" spans="1:14" hidden="1" x14ac:dyDescent="0.25">
      <c r="A26" s="18" t="s">
        <v>173</v>
      </c>
      <c r="B26" s="258"/>
    </row>
    <row r="27" spans="1:14" ht="15.75" hidden="1" thickBot="1" x14ac:dyDescent="0.3">
      <c r="A27" s="18" t="s">
        <v>173</v>
      </c>
      <c r="B27" s="257" t="s">
        <v>200</v>
      </c>
      <c r="C27" s="34">
        <f>C17-C25</f>
        <v>-665.7752199999959</v>
      </c>
      <c r="D27" s="34">
        <f>D17-D25</f>
        <v>55.67022000000361</v>
      </c>
      <c r="E27" s="34"/>
      <c r="F27" s="34">
        <f t="shared" ref="F27:N27" si="5">F17-F25</f>
        <v>-117.68855000000258</v>
      </c>
      <c r="G27" s="34">
        <f t="shared" si="5"/>
        <v>236.07070999999996</v>
      </c>
      <c r="H27" s="34">
        <f t="shared" si="5"/>
        <v>-1139.7292600000001</v>
      </c>
      <c r="I27" s="34">
        <f t="shared" si="5"/>
        <v>-410.26655999998911</v>
      </c>
      <c r="J27" s="34">
        <f t="shared" si="5"/>
        <v>302.35364000000118</v>
      </c>
      <c r="K27" s="34">
        <f t="shared" si="5"/>
        <v>1037.3317299999981</v>
      </c>
      <c r="L27" s="34">
        <f t="shared" si="5"/>
        <v>1691.1836299999995</v>
      </c>
      <c r="M27" s="34">
        <f t="shared" si="5"/>
        <v>2581.0542800000039</v>
      </c>
      <c r="N27" s="34">
        <f t="shared" si="5"/>
        <v>3073.2053900000028</v>
      </c>
    </row>
    <row r="28" spans="1:14" hidden="1" x14ac:dyDescent="0.25">
      <c r="A28" s="18" t="s">
        <v>173</v>
      </c>
      <c r="B28" s="25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60" t="s">
        <v>203</v>
      </c>
      <c r="C29" s="32">
        <v>501.07997999999998</v>
      </c>
      <c r="D29" s="32">
        <v>698.72771999999998</v>
      </c>
      <c r="E29" s="32"/>
      <c r="F29" s="33">
        <v>686.02435000000003</v>
      </c>
      <c r="G29" s="33">
        <v>685.01130999999998</v>
      </c>
      <c r="H29" s="33">
        <v>692.12527999999998</v>
      </c>
      <c r="I29" s="33">
        <v>791.35275999999999</v>
      </c>
      <c r="J29" s="33">
        <v>1389.52682</v>
      </c>
      <c r="K29" s="33">
        <v>1745.1986899999999</v>
      </c>
      <c r="L29" s="33">
        <v>1822.12075</v>
      </c>
      <c r="M29" s="33">
        <v>1994.86958</v>
      </c>
      <c r="N29" s="33">
        <v>2022.0765699999999</v>
      </c>
    </row>
    <row r="30" spans="1:14" hidden="1" x14ac:dyDescent="0.25">
      <c r="A30" s="18" t="s">
        <v>173</v>
      </c>
      <c r="B30" s="256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61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5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58"/>
    </row>
    <row r="51" spans="1:14" hidden="1" x14ac:dyDescent="0.25">
      <c r="A51" s="18" t="s">
        <v>180</v>
      </c>
      <c r="B51" s="255" t="s">
        <v>219</v>
      </c>
      <c r="C51" s="31"/>
      <c r="D51" s="31"/>
      <c r="E51" s="31"/>
    </row>
    <row r="52" spans="1:14" hidden="1" x14ac:dyDescent="0.25">
      <c r="A52" s="18" t="s">
        <v>183</v>
      </c>
      <c r="B52" s="256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56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56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56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56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56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57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58"/>
    </row>
    <row r="60" spans="1:14" hidden="1" x14ac:dyDescent="0.25">
      <c r="A60" s="18" t="s">
        <v>180</v>
      </c>
      <c r="B60" s="255" t="s">
        <v>214</v>
      </c>
      <c r="C60" s="31"/>
      <c r="D60" s="31"/>
      <c r="E60" s="31"/>
    </row>
    <row r="61" spans="1:14" hidden="1" x14ac:dyDescent="0.25">
      <c r="A61" s="18" t="s">
        <v>173</v>
      </c>
      <c r="B61" s="256" t="s">
        <v>220</v>
      </c>
      <c r="C61" s="31"/>
      <c r="D61" s="31"/>
      <c r="E61" s="31"/>
    </row>
    <row r="62" spans="1:14" hidden="1" x14ac:dyDescent="0.25">
      <c r="A62" s="18" t="s">
        <v>221</v>
      </c>
      <c r="B62" s="256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256" t="str">
        <f>"-  to improve level of service"</f>
        <v>-  to improve level of service</v>
      </c>
      <c r="C63" s="32">
        <v>0</v>
      </c>
      <c r="D63" s="32">
        <v>0</v>
      </c>
      <c r="E63" s="32"/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idden="1" x14ac:dyDescent="0.25">
      <c r="A64" s="18" t="s">
        <v>221</v>
      </c>
      <c r="B64" s="256" t="str">
        <f>"-  to replace existing assets"</f>
        <v>-  to replace existing assets</v>
      </c>
      <c r="C64" s="32">
        <v>0</v>
      </c>
      <c r="D64" s="32">
        <v>1386.625</v>
      </c>
      <c r="E64" s="32"/>
      <c r="F64" s="33">
        <v>4975.6275999999998</v>
      </c>
      <c r="G64" s="33">
        <v>11318.822609999999</v>
      </c>
      <c r="H64" s="33">
        <v>7763.3646099999996</v>
      </c>
      <c r="I64" s="33">
        <v>5692.9566599999998</v>
      </c>
      <c r="J64" s="33">
        <v>5960.1496699999998</v>
      </c>
      <c r="K64" s="33">
        <v>6202.7642100000003</v>
      </c>
      <c r="L64" s="33">
        <v>11448.132229999999</v>
      </c>
      <c r="M64" s="33">
        <v>13168.36131</v>
      </c>
      <c r="N64" s="33">
        <v>7078.8126700000003</v>
      </c>
    </row>
    <row r="65" spans="1:14" hidden="1" x14ac:dyDescent="0.25">
      <c r="A65" s="18" t="s">
        <v>173</v>
      </c>
      <c r="B65" s="256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56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56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57" t="s">
        <v>217</v>
      </c>
      <c r="C68" s="34">
        <f>SUBTOTAL(9,C60:C67)</f>
        <v>0</v>
      </c>
      <c r="D68" s="34">
        <f>SUBTOTAL(9,D60:D67)</f>
        <v>1386.625</v>
      </c>
      <c r="E68" s="34"/>
      <c r="F68" s="34">
        <f t="shared" ref="F68:N68" si="9">SUBTOTAL(9,F60:F67)</f>
        <v>4975.6275999999998</v>
      </c>
      <c r="G68" s="34">
        <f t="shared" si="9"/>
        <v>11318.822609999999</v>
      </c>
      <c r="H68" s="34">
        <f t="shared" si="9"/>
        <v>7763.3646099999996</v>
      </c>
      <c r="I68" s="34">
        <f t="shared" si="9"/>
        <v>5692.9566599999998</v>
      </c>
      <c r="J68" s="34">
        <f t="shared" si="9"/>
        <v>5960.1496699999998</v>
      </c>
      <c r="K68" s="34">
        <f t="shared" si="9"/>
        <v>6202.7642100000003</v>
      </c>
      <c r="L68" s="34">
        <f t="shared" si="9"/>
        <v>11448.132229999999</v>
      </c>
      <c r="M68" s="34">
        <f t="shared" si="9"/>
        <v>13168.36131</v>
      </c>
      <c r="N68" s="34">
        <f t="shared" si="9"/>
        <v>7078.8126700000003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58"/>
    </row>
    <row r="94" spans="1:14" hidden="1" x14ac:dyDescent="0.25">
      <c r="A94" s="18" t="s">
        <v>167</v>
      </c>
      <c r="B94" s="262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5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59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55" t="s">
        <v>182</v>
      </c>
      <c r="C97" s="31"/>
      <c r="D97" s="31"/>
      <c r="E97" s="31"/>
    </row>
    <row r="98" spans="1:14" hidden="1" x14ac:dyDescent="0.25">
      <c r="A98" s="18" t="s">
        <v>183</v>
      </c>
      <c r="B98" s="266" t="s">
        <v>229</v>
      </c>
      <c r="C98" s="32">
        <v>708</v>
      </c>
      <c r="D98" s="32">
        <v>815.16308000000004</v>
      </c>
      <c r="E98" s="32"/>
      <c r="F98" s="33">
        <v>851.48271999999997</v>
      </c>
      <c r="G98" s="33">
        <v>877.70564999999999</v>
      </c>
      <c r="H98" s="33">
        <v>914.70836999999995</v>
      </c>
      <c r="I98" s="33">
        <v>924.17648999999994</v>
      </c>
      <c r="J98" s="33">
        <v>945.60487000000001</v>
      </c>
      <c r="K98" s="33">
        <v>966.43823999999995</v>
      </c>
      <c r="L98" s="33">
        <v>1016.3683</v>
      </c>
      <c r="M98" s="33">
        <v>1044.1248800000001</v>
      </c>
      <c r="N98" s="33">
        <v>1072.5694900000001</v>
      </c>
    </row>
    <row r="99" spans="1:14" hidden="1" x14ac:dyDescent="0.25">
      <c r="A99" s="18" t="s">
        <v>183</v>
      </c>
      <c r="B99" s="256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-172.16308000000001</v>
      </c>
      <c r="E107" s="32"/>
      <c r="F107" s="33">
        <v>-46.48272</v>
      </c>
      <c r="G107" s="33">
        <v>-428.70564999999999</v>
      </c>
      <c r="H107" s="33">
        <v>916.29163000000005</v>
      </c>
      <c r="I107" s="33">
        <v>277.82351</v>
      </c>
      <c r="J107" s="33">
        <v>141.39512999999999</v>
      </c>
      <c r="K107" s="33">
        <v>-259.43824000000001</v>
      </c>
      <c r="L107" s="33">
        <v>-885.36829999999998</v>
      </c>
      <c r="M107" s="33">
        <v>-1631.1248800000001</v>
      </c>
      <c r="N107" s="33">
        <v>-2124.5694899999999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63" customFormat="1" ht="21" hidden="1" x14ac:dyDescent="0.35">
      <c r="A112" s="18" t="s">
        <v>173</v>
      </c>
      <c r="B112" s="264" t="s">
        <v>239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284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1228.4649999999999</v>
      </c>
      <c r="D121" s="32">
        <f>D9+D74+D98</f>
        <v>815.16308000000004</v>
      </c>
      <c r="E121" s="32">
        <f t="shared" ref="E121:E127" si="16">D121-C121</f>
        <v>-413.30191999999988</v>
      </c>
      <c r="F121" s="32">
        <f t="shared" ref="F121:N121" si="17">F9+F74+F98</f>
        <v>851.48271999999997</v>
      </c>
      <c r="G121" s="32">
        <f t="shared" si="17"/>
        <v>877.70564999999999</v>
      </c>
      <c r="H121" s="32">
        <f t="shared" si="17"/>
        <v>914.70836999999995</v>
      </c>
      <c r="I121" s="32">
        <f t="shared" si="17"/>
        <v>924.17648999999994</v>
      </c>
      <c r="J121" s="32">
        <f t="shared" si="17"/>
        <v>945.60487000000001</v>
      </c>
      <c r="K121" s="32">
        <f t="shared" si="17"/>
        <v>966.43823999999995</v>
      </c>
      <c r="L121" s="32">
        <f t="shared" si="17"/>
        <v>1016.3683</v>
      </c>
      <c r="M121" s="32">
        <f t="shared" si="17"/>
        <v>1044.1248800000001</v>
      </c>
      <c r="N121" s="32">
        <f t="shared" si="17"/>
        <v>1072.5694900000001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21053.190500000001</v>
      </c>
      <c r="D124" s="32">
        <f t="shared" si="19"/>
        <v>22337.196</v>
      </c>
      <c r="E124" s="32">
        <f t="shared" si="16"/>
        <v>1284.0054999999993</v>
      </c>
      <c r="F124" s="32">
        <f t="shared" ref="F124:N124" si="21">F12+F77</f>
        <v>25579.1276</v>
      </c>
      <c r="G124" s="32">
        <f t="shared" si="21"/>
        <v>29030.52478</v>
      </c>
      <c r="H124" s="32">
        <f t="shared" si="21"/>
        <v>30944.756150000001</v>
      </c>
      <c r="I124" s="32">
        <f t="shared" si="21"/>
        <v>33302.431920000003</v>
      </c>
      <c r="J124" s="32">
        <f t="shared" si="21"/>
        <v>35551.770320000003</v>
      </c>
      <c r="K124" s="32">
        <f t="shared" si="21"/>
        <v>37951.722520000003</v>
      </c>
      <c r="L124" s="32">
        <f t="shared" si="21"/>
        <v>40380.054680000001</v>
      </c>
      <c r="M124" s="32">
        <f t="shared" si="21"/>
        <v>43249.61234</v>
      </c>
      <c r="N124" s="32">
        <f t="shared" si="21"/>
        <v>46145.515050000002</v>
      </c>
    </row>
    <row r="125" spans="1:14" x14ac:dyDescent="0.25">
      <c r="A125" s="18" t="s">
        <v>192</v>
      </c>
      <c r="B125" s="46" t="s">
        <v>258</v>
      </c>
      <c r="C125" s="32">
        <v>500.54604999999998</v>
      </c>
      <c r="D125" s="32">
        <f t="shared" si="19"/>
        <v>617.86400000000003</v>
      </c>
      <c r="E125" s="32">
        <f t="shared" si="16"/>
        <v>117.31795000000005</v>
      </c>
      <c r="F125" s="32">
        <f t="shared" ref="F125:N125" si="22">F13+F78</f>
        <v>633.71572000000003</v>
      </c>
      <c r="G125" s="32">
        <f t="shared" si="22"/>
        <v>643.22145</v>
      </c>
      <c r="H125" s="32">
        <f t="shared" si="22"/>
        <v>654.15612999999996</v>
      </c>
      <c r="I125" s="32">
        <f t="shared" si="22"/>
        <v>667.23951999999997</v>
      </c>
      <c r="J125" s="32">
        <f t="shared" si="22"/>
        <v>681.91895</v>
      </c>
      <c r="K125" s="32">
        <f t="shared" si="22"/>
        <v>697.60279000000003</v>
      </c>
      <c r="L125" s="32">
        <f t="shared" si="22"/>
        <v>714.34551999999996</v>
      </c>
      <c r="M125" s="32">
        <f t="shared" si="22"/>
        <v>732.91822000000002</v>
      </c>
      <c r="N125" s="32">
        <f t="shared" si="22"/>
        <v>752.70698000000004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22782.201550000002</v>
      </c>
      <c r="D129" s="34">
        <f>SUBTOTAL(9,D120:D128)</f>
        <v>23770.22308</v>
      </c>
      <c r="E129" s="34">
        <f>D129-C129</f>
        <v>988.02152999999817</v>
      </c>
      <c r="F129" s="34">
        <f t="shared" ref="F129:N129" si="25">SUBTOTAL(9,F120:F128)</f>
        <v>27064.32604</v>
      </c>
      <c r="G129" s="34">
        <f t="shared" si="25"/>
        <v>30551.451880000001</v>
      </c>
      <c r="H129" s="34">
        <f t="shared" si="25"/>
        <v>32513.620650000001</v>
      </c>
      <c r="I129" s="34">
        <f t="shared" si="25"/>
        <v>34893.847930000004</v>
      </c>
      <c r="J129" s="34">
        <f t="shared" si="25"/>
        <v>37179.294140000005</v>
      </c>
      <c r="K129" s="34">
        <f t="shared" si="25"/>
        <v>39615.763550000003</v>
      </c>
      <c r="L129" s="34">
        <f t="shared" si="25"/>
        <v>42110.768500000006</v>
      </c>
      <c r="M129" s="34">
        <f t="shared" si="25"/>
        <v>45026.655440000002</v>
      </c>
      <c r="N129" s="34">
        <f t="shared" si="25"/>
        <v>47970.791520000006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18010.874349999998</v>
      </c>
      <c r="D132" s="32">
        <f t="shared" ref="D132:D135" si="26">D20+D85</f>
        <v>18449.476409999999</v>
      </c>
      <c r="E132" s="32">
        <f>D132-C132</f>
        <v>438.60206000000107</v>
      </c>
      <c r="F132" s="32">
        <f t="shared" ref="F132:N132" si="27">F20+F85</f>
        <v>21606.261190000001</v>
      </c>
      <c r="G132" s="32">
        <f t="shared" si="27"/>
        <v>24547.84866</v>
      </c>
      <c r="H132" s="32">
        <f t="shared" si="27"/>
        <v>27158.146000000001</v>
      </c>
      <c r="I132" s="32">
        <f t="shared" si="27"/>
        <v>28580.035609999999</v>
      </c>
      <c r="J132" s="32">
        <f t="shared" si="27"/>
        <v>29958.74814</v>
      </c>
      <c r="K132" s="32">
        <f t="shared" si="27"/>
        <v>31495.139009999999</v>
      </c>
      <c r="L132" s="32">
        <f t="shared" si="27"/>
        <v>33092.228770000002</v>
      </c>
      <c r="M132" s="32">
        <f t="shared" si="27"/>
        <v>34884.73429</v>
      </c>
      <c r="N132" s="32">
        <f t="shared" si="27"/>
        <v>37129.485710000001</v>
      </c>
    </row>
    <row r="133" spans="1:14" x14ac:dyDescent="0.25">
      <c r="A133" s="18" t="s">
        <v>192</v>
      </c>
      <c r="B133" s="46" t="s">
        <v>248</v>
      </c>
      <c r="C133" s="32">
        <v>765.42912000000001</v>
      </c>
      <c r="D133" s="32">
        <f t="shared" si="26"/>
        <v>995.44735000000003</v>
      </c>
      <c r="E133" s="32">
        <f>D133-C133</f>
        <v>230.01823000000002</v>
      </c>
      <c r="F133" s="32">
        <f t="shared" ref="F133:N133" si="28">F21+F86</f>
        <v>1086.3282799999999</v>
      </c>
      <c r="G133" s="32">
        <f t="shared" si="28"/>
        <v>1163.30324</v>
      </c>
      <c r="H133" s="32">
        <f t="shared" si="28"/>
        <v>1214.4142099999999</v>
      </c>
      <c r="I133" s="32">
        <f t="shared" si="28"/>
        <v>1278.66057</v>
      </c>
      <c r="J133" s="32">
        <f t="shared" si="28"/>
        <v>1319.3463300000001</v>
      </c>
      <c r="K133" s="32">
        <f t="shared" si="28"/>
        <v>1331.8763200000001</v>
      </c>
      <c r="L133" s="32">
        <f t="shared" si="28"/>
        <v>1344.8231900000001</v>
      </c>
      <c r="M133" s="32">
        <f t="shared" si="28"/>
        <v>1355.9711299999999</v>
      </c>
      <c r="N133" s="32">
        <f t="shared" si="28"/>
        <v>1368.0415</v>
      </c>
    </row>
    <row r="134" spans="1:14" x14ac:dyDescent="0.25">
      <c r="A134" s="18" t="s">
        <v>192</v>
      </c>
      <c r="B134" s="46" t="s">
        <v>259</v>
      </c>
      <c r="C134" s="32">
        <v>3235.1603599999999</v>
      </c>
      <c r="D134" s="32">
        <f t="shared" si="26"/>
        <v>3448.4660199999998</v>
      </c>
      <c r="E134" s="32">
        <f>D134-C134</f>
        <v>213.30565999999999</v>
      </c>
      <c r="F134" s="32">
        <f t="shared" ref="F134:N134" si="29">F22+F87</f>
        <v>3447.3463999999999</v>
      </c>
      <c r="G134" s="32">
        <f t="shared" si="29"/>
        <v>3538.3136199999999</v>
      </c>
      <c r="H134" s="32">
        <f t="shared" si="29"/>
        <v>4175.2543299999998</v>
      </c>
      <c r="I134" s="32">
        <f t="shared" si="29"/>
        <v>4331.90182</v>
      </c>
      <c r="J134" s="32">
        <f t="shared" si="29"/>
        <v>4463.7721600000004</v>
      </c>
      <c r="K134" s="32">
        <f t="shared" si="29"/>
        <v>4595.3672500000002</v>
      </c>
      <c r="L134" s="32">
        <f t="shared" si="29"/>
        <v>4776.6576100000002</v>
      </c>
      <c r="M134" s="32">
        <f t="shared" si="29"/>
        <v>4971.26386</v>
      </c>
      <c r="N134" s="32">
        <f t="shared" si="29"/>
        <v>5138.41543</v>
      </c>
    </row>
    <row r="135" spans="1:14" x14ac:dyDescent="0.25">
      <c r="A135" s="18" t="s">
        <v>192</v>
      </c>
      <c r="B135" s="46" t="s">
        <v>249</v>
      </c>
      <c r="C135" s="32">
        <v>210</v>
      </c>
      <c r="D135" s="32">
        <f t="shared" si="26"/>
        <v>6</v>
      </c>
      <c r="E135" s="32">
        <f>D135-C135</f>
        <v>-204</v>
      </c>
      <c r="F135" s="32">
        <f t="shared" ref="F135:N135" si="30">F23+F88</f>
        <v>190.596</v>
      </c>
      <c r="G135" s="32">
        <f t="shared" si="30"/>
        <v>188.21</v>
      </c>
      <c r="H135" s="32">
        <f t="shared" si="30"/>
        <v>190.827</v>
      </c>
      <c r="I135" s="32">
        <f t="shared" si="30"/>
        <v>189.34</v>
      </c>
      <c r="J135" s="32">
        <f t="shared" si="30"/>
        <v>189.46899999999999</v>
      </c>
      <c r="K135" s="32">
        <f t="shared" si="30"/>
        <v>189.61099999999999</v>
      </c>
      <c r="L135" s="32">
        <f t="shared" si="30"/>
        <v>189.50700000000001</v>
      </c>
      <c r="M135" s="32">
        <f t="shared" si="30"/>
        <v>189.50700000000001</v>
      </c>
      <c r="N135" s="32">
        <f t="shared" si="30"/>
        <v>189.07400000000001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22221.463830000001</v>
      </c>
      <c r="D137" s="34">
        <f>SUBTOTAL(9,D131:D136)</f>
        <v>22899.389779999998</v>
      </c>
      <c r="E137" s="34">
        <f>D137-C137</f>
        <v>677.9259499999971</v>
      </c>
      <c r="F137" s="34">
        <f t="shared" ref="F137:N137" si="31">SUBTOTAL(9,F131:F136)</f>
        <v>26330.531870000003</v>
      </c>
      <c r="G137" s="34">
        <f t="shared" si="31"/>
        <v>29437.675520000001</v>
      </c>
      <c r="H137" s="34">
        <f t="shared" si="31"/>
        <v>32738.641540000001</v>
      </c>
      <c r="I137" s="34">
        <f t="shared" si="31"/>
        <v>34379.937999999995</v>
      </c>
      <c r="J137" s="34">
        <f t="shared" si="31"/>
        <v>35931.335630000001</v>
      </c>
      <c r="K137" s="34">
        <f t="shared" si="31"/>
        <v>37611.993580000002</v>
      </c>
      <c r="L137" s="34">
        <f t="shared" si="31"/>
        <v>39403.216570000004</v>
      </c>
      <c r="M137" s="34">
        <f t="shared" si="31"/>
        <v>41401.476279999995</v>
      </c>
      <c r="N137" s="34">
        <f t="shared" si="31"/>
        <v>43825.016640000002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560.73772000000099</v>
      </c>
      <c r="D139" s="34">
        <f>D129-D137</f>
        <v>870.83330000000205</v>
      </c>
      <c r="E139" s="34">
        <f>D139-C139</f>
        <v>310.09558000000106</v>
      </c>
      <c r="F139" s="34">
        <f t="shared" ref="F139:N139" si="32">F129-F137</f>
        <v>733.79416999999739</v>
      </c>
      <c r="G139" s="34">
        <f t="shared" si="32"/>
        <v>1113.7763599999998</v>
      </c>
      <c r="H139" s="34">
        <f t="shared" si="32"/>
        <v>-225.02088999999978</v>
      </c>
      <c r="I139" s="34">
        <f t="shared" si="32"/>
        <v>513.9099300000089</v>
      </c>
      <c r="J139" s="34">
        <f t="shared" si="32"/>
        <v>1247.958510000004</v>
      </c>
      <c r="K139" s="34">
        <f t="shared" si="32"/>
        <v>2003.7699700000012</v>
      </c>
      <c r="L139" s="34">
        <f t="shared" si="32"/>
        <v>2707.5519300000014</v>
      </c>
      <c r="M139" s="34">
        <f t="shared" si="32"/>
        <v>3625.179160000007</v>
      </c>
      <c r="N139" s="34">
        <f t="shared" si="32"/>
        <v>4145.7748800000045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6203.0239399999991</v>
      </c>
      <c r="D144" s="32">
        <f>D152+D153+D154-D142-D143-D145-D146-D164+D107</f>
        <v>515.73419999999999</v>
      </c>
      <c r="E144" s="32">
        <f>D144-C144</f>
        <v>-5687.2897399999993</v>
      </c>
      <c r="F144" s="32">
        <f t="shared" ref="F144:N144" si="35">F152+F153+F154-F142-F143-F145-F146-F164+F107</f>
        <v>4243.1205300000001</v>
      </c>
      <c r="G144" s="32">
        <f t="shared" si="35"/>
        <v>10205.10565</v>
      </c>
      <c r="H144" s="32">
        <f t="shared" si="35"/>
        <v>7987.5309599999991</v>
      </c>
      <c r="I144" s="32">
        <f t="shared" si="35"/>
        <v>5179.4274100000002</v>
      </c>
      <c r="J144" s="32">
        <f t="shared" si="35"/>
        <v>4712.0179799999996</v>
      </c>
      <c r="K144" s="32">
        <f t="shared" si="35"/>
        <v>4198.1272799999997</v>
      </c>
      <c r="L144" s="32">
        <f t="shared" si="35"/>
        <v>8740.6431799999991</v>
      </c>
      <c r="M144" s="32">
        <f t="shared" si="35"/>
        <v>9542.3668500000003</v>
      </c>
      <c r="N144" s="32">
        <f t="shared" si="35"/>
        <v>2932.1666100000002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6203.0239399999991</v>
      </c>
      <c r="D148" s="34">
        <f>SUBTOTAL(9,D141:D147)</f>
        <v>515.73419999999999</v>
      </c>
      <c r="E148" s="34">
        <f>D148-C148</f>
        <v>-5687.2897399999993</v>
      </c>
      <c r="F148" s="34">
        <f t="shared" ref="F148:N148" si="38">SUBTOTAL(9,F141:F147)</f>
        <v>4243.1205300000001</v>
      </c>
      <c r="G148" s="34">
        <f t="shared" si="38"/>
        <v>10205.10565</v>
      </c>
      <c r="H148" s="34">
        <f t="shared" si="38"/>
        <v>7987.5309599999991</v>
      </c>
      <c r="I148" s="34">
        <f t="shared" si="38"/>
        <v>5179.4274100000002</v>
      </c>
      <c r="J148" s="34">
        <f t="shared" si="38"/>
        <v>4712.0179799999996</v>
      </c>
      <c r="K148" s="34">
        <f t="shared" si="38"/>
        <v>4198.1272799999997</v>
      </c>
      <c r="L148" s="34">
        <f t="shared" si="38"/>
        <v>8740.6431799999991</v>
      </c>
      <c r="M148" s="34">
        <f t="shared" si="38"/>
        <v>9542.3668500000003</v>
      </c>
      <c r="N148" s="34">
        <f t="shared" si="38"/>
        <v>2932.1666100000002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0</v>
      </c>
      <c r="D153" s="32">
        <f t="shared" si="39"/>
        <v>0</v>
      </c>
      <c r="E153" s="32">
        <f>D153-C153</f>
        <v>0</v>
      </c>
      <c r="F153" s="32">
        <f t="shared" ref="F153:N153" si="41">F63</f>
        <v>0</v>
      </c>
      <c r="G153" s="32">
        <f t="shared" si="41"/>
        <v>0</v>
      </c>
      <c r="H153" s="32">
        <f t="shared" si="41"/>
        <v>0</v>
      </c>
      <c r="I153" s="32">
        <f t="shared" si="41"/>
        <v>0</v>
      </c>
      <c r="J153" s="32">
        <f t="shared" si="41"/>
        <v>0</v>
      </c>
      <c r="K153" s="32">
        <f t="shared" si="41"/>
        <v>0</v>
      </c>
      <c r="L153" s="32">
        <f t="shared" si="41"/>
        <v>0</v>
      </c>
      <c r="M153" s="32">
        <f t="shared" si="41"/>
        <v>0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6763.5689199999997</v>
      </c>
      <c r="D154" s="32">
        <f t="shared" si="39"/>
        <v>1386.625</v>
      </c>
      <c r="E154" s="32">
        <f>D154-C154</f>
        <v>-5376.9439199999997</v>
      </c>
      <c r="F154" s="32">
        <f t="shared" ref="F154:N154" si="42">F64</f>
        <v>4975.6275999999998</v>
      </c>
      <c r="G154" s="32">
        <f t="shared" si="42"/>
        <v>11318.822609999999</v>
      </c>
      <c r="H154" s="32">
        <f t="shared" si="42"/>
        <v>7763.3646099999996</v>
      </c>
      <c r="I154" s="32">
        <f t="shared" si="42"/>
        <v>5692.9566599999998</v>
      </c>
      <c r="J154" s="32">
        <f t="shared" si="42"/>
        <v>5960.1496699999998</v>
      </c>
      <c r="K154" s="32">
        <f t="shared" si="42"/>
        <v>6202.7642100000003</v>
      </c>
      <c r="L154" s="32">
        <f t="shared" si="42"/>
        <v>11448.132229999999</v>
      </c>
      <c r="M154" s="32">
        <f t="shared" si="42"/>
        <v>13168.36131</v>
      </c>
      <c r="N154" s="32">
        <f t="shared" si="42"/>
        <v>7078.8126700000003</v>
      </c>
    </row>
    <row r="155" spans="1:14" x14ac:dyDescent="0.25">
      <c r="A155" s="18" t="s">
        <v>192</v>
      </c>
      <c r="B155" s="48" t="s">
        <v>215</v>
      </c>
      <c r="C155" s="32">
        <v>0.19274000000041269</v>
      </c>
      <c r="D155" s="32">
        <f>D139+D148-D152-D153-D154-D156</f>
        <v>-5.7499999998071871E-2</v>
      </c>
      <c r="E155" s="32">
        <f>D155-C155</f>
        <v>-0.25023999999848456</v>
      </c>
      <c r="F155" s="32">
        <f t="shared" ref="F155:N155" si="43">F139+F148-F152-F153-F154-F156</f>
        <v>1.2870999999977357</v>
      </c>
      <c r="G155" s="32">
        <f t="shared" si="43"/>
        <v>5.9400000000096043E-2</v>
      </c>
      <c r="H155" s="32">
        <f t="shared" si="43"/>
        <v>-0.85454000000027008</v>
      </c>
      <c r="I155" s="32">
        <f t="shared" si="43"/>
        <v>0.38068000000930624</v>
      </c>
      <c r="J155" s="32">
        <f t="shared" si="43"/>
        <v>-0.17317999999613676</v>
      </c>
      <c r="K155" s="32">
        <f t="shared" si="43"/>
        <v>-0.86695999999938067</v>
      </c>
      <c r="L155" s="32">
        <f t="shared" si="43"/>
        <v>6.2880000001314329E-2</v>
      </c>
      <c r="M155" s="32">
        <f t="shared" si="43"/>
        <v>-0.81529999999293068</v>
      </c>
      <c r="N155" s="32">
        <f t="shared" si="43"/>
        <v>-0.8711799999955474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6763.7616600000001</v>
      </c>
      <c r="D158" s="34">
        <f>SUBTOTAL(9,D150:D157)</f>
        <v>1386.5675000000019</v>
      </c>
      <c r="E158" s="34">
        <f>D158-C158</f>
        <v>-5377.1941599999982</v>
      </c>
      <c r="F158" s="34">
        <f t="shared" ref="F158:N158" si="45">SUBTOTAL(9,F150:F157)</f>
        <v>4976.9146999999975</v>
      </c>
      <c r="G158" s="34">
        <f t="shared" si="45"/>
        <v>11318.882009999999</v>
      </c>
      <c r="H158" s="34">
        <f t="shared" si="45"/>
        <v>7762.5100699999994</v>
      </c>
      <c r="I158" s="34">
        <f t="shared" si="45"/>
        <v>5693.3373400000091</v>
      </c>
      <c r="J158" s="34">
        <f t="shared" si="45"/>
        <v>5959.9764900000037</v>
      </c>
      <c r="K158" s="34">
        <f t="shared" si="45"/>
        <v>6201.8972500000009</v>
      </c>
      <c r="L158" s="34">
        <f t="shared" si="45"/>
        <v>11448.195110000001</v>
      </c>
      <c r="M158" s="34">
        <f t="shared" si="45"/>
        <v>13167.546010000007</v>
      </c>
      <c r="N158" s="34">
        <f t="shared" si="45"/>
        <v>7077.9414900000047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-560.73772000000099</v>
      </c>
      <c r="D160" s="34">
        <f>D148-D158</f>
        <v>-870.83330000000194</v>
      </c>
      <c r="E160" s="34">
        <f>D160-C160</f>
        <v>-310.09558000000095</v>
      </c>
      <c r="F160" s="34">
        <f t="shared" ref="F160:N160" si="46">F148-F158</f>
        <v>-733.79416999999739</v>
      </c>
      <c r="G160" s="34">
        <f t="shared" si="46"/>
        <v>-1113.7763599999998</v>
      </c>
      <c r="H160" s="34">
        <f t="shared" si="46"/>
        <v>225.02088999999978</v>
      </c>
      <c r="I160" s="34">
        <f t="shared" si="46"/>
        <v>-513.9099300000089</v>
      </c>
      <c r="J160" s="34">
        <f t="shared" si="46"/>
        <v>-1247.958510000004</v>
      </c>
      <c r="K160" s="34">
        <f t="shared" si="46"/>
        <v>-2003.7699700000012</v>
      </c>
      <c r="L160" s="34">
        <f t="shared" si="46"/>
        <v>-2707.5519300000014</v>
      </c>
      <c r="M160" s="34">
        <f t="shared" si="46"/>
        <v>-3625.179160000007</v>
      </c>
      <c r="N160" s="34">
        <f t="shared" si="46"/>
        <v>-4145.7748800000045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501.07997999999998</v>
      </c>
      <c r="D164" s="33">
        <f>D29</f>
        <v>698.72771999999998</v>
      </c>
      <c r="E164" s="32">
        <f>D164-C164</f>
        <v>197.64774</v>
      </c>
      <c r="F164" s="33">
        <f t="shared" ref="F164:N164" si="48">F29</f>
        <v>686.02435000000003</v>
      </c>
      <c r="G164" s="33">
        <f t="shared" si="48"/>
        <v>685.01130999999998</v>
      </c>
      <c r="H164" s="33">
        <f t="shared" si="48"/>
        <v>692.12527999999998</v>
      </c>
      <c r="I164" s="33">
        <f t="shared" si="48"/>
        <v>791.35275999999999</v>
      </c>
      <c r="J164" s="33">
        <f t="shared" si="48"/>
        <v>1389.52682</v>
      </c>
      <c r="K164" s="33">
        <f t="shared" si="48"/>
        <v>1745.1986899999999</v>
      </c>
      <c r="L164" s="33">
        <f t="shared" si="48"/>
        <v>1822.12075</v>
      </c>
      <c r="M164" s="33">
        <f t="shared" si="48"/>
        <v>1994.86958</v>
      </c>
      <c r="N164" s="33">
        <f t="shared" si="48"/>
        <v>2022.0765699999999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25"/>
  <sheetViews>
    <sheetView showGridLines="0" topLeftCell="B113" zoomScale="85" zoomScaleNormal="85" workbookViewId="0">
      <selection activeCell="H158" sqref="H158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67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68" t="s">
        <v>182</v>
      </c>
      <c r="C8" s="31"/>
      <c r="D8" s="31"/>
      <c r="E8" s="31"/>
    </row>
    <row r="9" spans="1:14" hidden="1" x14ac:dyDescent="0.25">
      <c r="A9" s="18" t="s">
        <v>173</v>
      </c>
      <c r="B9" s="269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69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69" t="s">
        <v>295</v>
      </c>
      <c r="C11" s="32">
        <v>1180.0314000000001</v>
      </c>
      <c r="D11" s="32">
        <v>1321.6540399999999</v>
      </c>
      <c r="E11" s="32"/>
      <c r="F11" s="33">
        <v>1351.09339</v>
      </c>
      <c r="G11" s="33">
        <v>1392.0876900000001</v>
      </c>
      <c r="H11" s="33">
        <v>1434.4367299999999</v>
      </c>
      <c r="I11" s="33">
        <v>1452.3643400000001</v>
      </c>
      <c r="J11" s="33">
        <v>1496.2093500000001</v>
      </c>
      <c r="K11" s="33">
        <v>1541.4477300000001</v>
      </c>
      <c r="L11" s="33">
        <v>1587.6901399999999</v>
      </c>
      <c r="M11" s="33">
        <v>1635.3203799999999</v>
      </c>
      <c r="N11" s="33">
        <v>1684.3178</v>
      </c>
    </row>
    <row r="12" spans="1:14" hidden="1" x14ac:dyDescent="0.25">
      <c r="A12" s="18" t="s">
        <v>183</v>
      </c>
      <c r="B12" s="269" t="s">
        <v>244</v>
      </c>
      <c r="C12" s="32">
        <v>1426.52352</v>
      </c>
      <c r="D12" s="32">
        <v>1843.6593600000001</v>
      </c>
      <c r="E12" s="32"/>
      <c r="F12" s="33">
        <v>1973.4011499999999</v>
      </c>
      <c r="G12" s="33">
        <v>2130.0215400000002</v>
      </c>
      <c r="H12" s="33">
        <v>2176.53946</v>
      </c>
      <c r="I12" s="33">
        <v>2238.7243899999999</v>
      </c>
      <c r="J12" s="33">
        <v>2301.82006</v>
      </c>
      <c r="K12" s="33">
        <v>2364.5444600000001</v>
      </c>
      <c r="L12" s="33">
        <v>2443.0029399999999</v>
      </c>
      <c r="M12" s="33">
        <v>2518.06826</v>
      </c>
      <c r="N12" s="33">
        <v>2576.4533000000001</v>
      </c>
    </row>
    <row r="13" spans="1:14" hidden="1" x14ac:dyDescent="0.25">
      <c r="A13" s="18" t="s">
        <v>183</v>
      </c>
      <c r="B13" s="269" t="s">
        <v>258</v>
      </c>
      <c r="C13" s="32">
        <v>6297.72408</v>
      </c>
      <c r="D13" s="32">
        <v>5757.5240599999997</v>
      </c>
      <c r="E13" s="32"/>
      <c r="F13" s="33">
        <v>5875.0091499999999</v>
      </c>
      <c r="G13" s="33">
        <v>5963.951</v>
      </c>
      <c r="H13" s="33">
        <v>6104.3204299999998</v>
      </c>
      <c r="I13" s="33">
        <v>6238.2408400000004</v>
      </c>
      <c r="J13" s="33">
        <v>6377.6584599999996</v>
      </c>
      <c r="K13" s="33">
        <v>6526.5667700000004</v>
      </c>
      <c r="L13" s="33">
        <v>6685.5430200000001</v>
      </c>
      <c r="M13" s="33">
        <v>6859.3644700000004</v>
      </c>
      <c r="N13" s="33">
        <v>7044.5670399999999</v>
      </c>
    </row>
    <row r="14" spans="1:14" hidden="1" x14ac:dyDescent="0.25">
      <c r="A14" s="18" t="s">
        <v>183</v>
      </c>
      <c r="B14" s="269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69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69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70" t="s">
        <v>191</v>
      </c>
      <c r="C17" s="34">
        <f>SUBTOTAL(9,C8:C16)</f>
        <v>8904.2790000000005</v>
      </c>
      <c r="D17" s="34">
        <f>SUBTOTAL(9,D8:D16)</f>
        <v>8922.8374599999988</v>
      </c>
      <c r="E17" s="34"/>
      <c r="F17" s="34">
        <f t="shared" ref="F17:N17" si="3">SUBTOTAL(9,F8:F16)</f>
        <v>9199.5036899999996</v>
      </c>
      <c r="G17" s="34">
        <f t="shared" si="3"/>
        <v>9486.0602299999991</v>
      </c>
      <c r="H17" s="34">
        <f t="shared" si="3"/>
        <v>9715.2966199999992</v>
      </c>
      <c r="I17" s="34">
        <f t="shared" si="3"/>
        <v>9929.3295699999999</v>
      </c>
      <c r="J17" s="34">
        <f t="shared" si="3"/>
        <v>10175.68787</v>
      </c>
      <c r="K17" s="34">
        <f t="shared" si="3"/>
        <v>10432.55896</v>
      </c>
      <c r="L17" s="34">
        <f t="shared" si="3"/>
        <v>10716.2361</v>
      </c>
      <c r="M17" s="34">
        <f t="shared" si="3"/>
        <v>11012.753110000001</v>
      </c>
      <c r="N17" s="34">
        <f t="shared" si="3"/>
        <v>11305.33814</v>
      </c>
    </row>
    <row r="18" spans="1:14" hidden="1" x14ac:dyDescent="0.25">
      <c r="A18" s="18" t="s">
        <v>173</v>
      </c>
      <c r="B18" s="271"/>
    </row>
    <row r="19" spans="1:14" hidden="1" x14ac:dyDescent="0.25">
      <c r="A19" s="18" t="s">
        <v>180</v>
      </c>
      <c r="B19" s="268" t="s">
        <v>195</v>
      </c>
      <c r="C19" s="31"/>
      <c r="D19" s="31"/>
      <c r="E19" s="31"/>
    </row>
    <row r="20" spans="1:14" hidden="1" x14ac:dyDescent="0.25">
      <c r="A20" s="18" t="s">
        <v>183</v>
      </c>
      <c r="B20" s="269" t="s">
        <v>247</v>
      </c>
      <c r="C20" s="32">
        <v>26469.47971</v>
      </c>
      <c r="D20" s="32">
        <v>29756.866819999999</v>
      </c>
      <c r="E20" s="32"/>
      <c r="F20" s="33">
        <v>31104.226119999999</v>
      </c>
      <c r="G20" s="33">
        <v>31941.651730000001</v>
      </c>
      <c r="H20" s="33">
        <v>32805.982750000003</v>
      </c>
      <c r="I20" s="33">
        <v>33732.013050000001</v>
      </c>
      <c r="J20" s="33">
        <v>34507.09762</v>
      </c>
      <c r="K20" s="33">
        <v>35556.831259999999</v>
      </c>
      <c r="L20" s="33">
        <v>36267.39703</v>
      </c>
      <c r="M20" s="33">
        <v>37311.787400000001</v>
      </c>
      <c r="N20" s="33">
        <v>38192.7863</v>
      </c>
    </row>
    <row r="21" spans="1:14" hidden="1" x14ac:dyDescent="0.25">
      <c r="A21" s="18" t="s">
        <v>183</v>
      </c>
      <c r="B21" s="269" t="s">
        <v>248</v>
      </c>
      <c r="C21" s="32">
        <v>2082.1554000000001</v>
      </c>
      <c r="D21" s="32">
        <v>2044.2064600000001</v>
      </c>
      <c r="E21" s="32"/>
      <c r="F21" s="33">
        <v>2894.7964299999999</v>
      </c>
      <c r="G21" s="33">
        <v>3583.5412000000001</v>
      </c>
      <c r="H21" s="33">
        <v>3810.0152899999998</v>
      </c>
      <c r="I21" s="33">
        <v>4316.5363500000003</v>
      </c>
      <c r="J21" s="33">
        <v>4290.6964799999996</v>
      </c>
      <c r="K21" s="33">
        <v>3877.23486</v>
      </c>
      <c r="L21" s="33">
        <v>3468.4558699999998</v>
      </c>
      <c r="M21" s="33">
        <v>3014.3062500000001</v>
      </c>
      <c r="N21" s="33">
        <v>2551.5397200000002</v>
      </c>
    </row>
    <row r="22" spans="1:14" hidden="1" x14ac:dyDescent="0.25">
      <c r="A22" s="18" t="s">
        <v>183</v>
      </c>
      <c r="B22" s="269" t="s">
        <v>259</v>
      </c>
      <c r="C22" s="32">
        <v>16021.83309</v>
      </c>
      <c r="D22" s="32">
        <v>14224.23612</v>
      </c>
      <c r="E22" s="32"/>
      <c r="F22" s="33">
        <v>14279.311089999999</v>
      </c>
      <c r="G22" s="33">
        <v>14493.36737</v>
      </c>
      <c r="H22" s="33">
        <v>16348.53687</v>
      </c>
      <c r="I22" s="33">
        <v>16746.60469</v>
      </c>
      <c r="J22" s="33">
        <v>17040.828460000001</v>
      </c>
      <c r="K22" s="33">
        <v>17333.102309999998</v>
      </c>
      <c r="L22" s="33">
        <v>17814.26052</v>
      </c>
      <c r="M22" s="33">
        <v>18341.86447</v>
      </c>
      <c r="N22" s="33">
        <v>18751.84793</v>
      </c>
    </row>
    <row r="23" spans="1:14" hidden="1" x14ac:dyDescent="0.25">
      <c r="A23" s="18" t="s">
        <v>183</v>
      </c>
      <c r="B23" s="269" t="s">
        <v>249</v>
      </c>
      <c r="C23" s="32">
        <v>146.56772000000001</v>
      </c>
      <c r="D23" s="32">
        <v>167.21592000000001</v>
      </c>
      <c r="E23" s="32"/>
      <c r="F23" s="33">
        <v>167.28075999999999</v>
      </c>
      <c r="G23" s="33">
        <v>168.00953000000001</v>
      </c>
      <c r="H23" s="33">
        <v>168.75433000000001</v>
      </c>
      <c r="I23" s="33">
        <v>169.51551000000001</v>
      </c>
      <c r="J23" s="33">
        <v>170.29345000000001</v>
      </c>
      <c r="K23" s="33">
        <v>171.08849000000001</v>
      </c>
      <c r="L23" s="33">
        <v>171.90102999999999</v>
      </c>
      <c r="M23" s="33">
        <v>172.73143999999999</v>
      </c>
      <c r="N23" s="33">
        <v>173.58013</v>
      </c>
    </row>
    <row r="24" spans="1:14" hidden="1" x14ac:dyDescent="0.25">
      <c r="A24" s="18" t="s">
        <v>173</v>
      </c>
      <c r="B24" s="269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70" t="s">
        <v>199</v>
      </c>
      <c r="C25" s="34">
        <f>SUBTOTAL(9,C19:C24)</f>
        <v>44720.035920000002</v>
      </c>
      <c r="D25" s="34">
        <f>SUBTOTAL(9,D19:D24)</f>
        <v>46192.525320000001</v>
      </c>
      <c r="E25" s="34"/>
      <c r="F25" s="34">
        <f t="shared" ref="F25:N25" si="4">SUBTOTAL(9,F19:F24)</f>
        <v>48445.614399999999</v>
      </c>
      <c r="G25" s="34">
        <f t="shared" si="4"/>
        <v>50186.569830000008</v>
      </c>
      <c r="H25" s="34">
        <f t="shared" si="4"/>
        <v>53133.289240000006</v>
      </c>
      <c r="I25" s="34">
        <f t="shared" si="4"/>
        <v>54964.669600000001</v>
      </c>
      <c r="J25" s="34">
        <f t="shared" si="4"/>
        <v>56008.916010000001</v>
      </c>
      <c r="K25" s="34">
        <f t="shared" si="4"/>
        <v>56938.256919999993</v>
      </c>
      <c r="L25" s="34">
        <f t="shared" si="4"/>
        <v>57722.014449999995</v>
      </c>
      <c r="M25" s="34">
        <f t="shared" si="4"/>
        <v>58840.689560000006</v>
      </c>
      <c r="N25" s="34">
        <f t="shared" si="4"/>
        <v>59669.754079999999</v>
      </c>
    </row>
    <row r="26" spans="1:14" hidden="1" x14ac:dyDescent="0.25">
      <c r="A26" s="18" t="s">
        <v>173</v>
      </c>
      <c r="B26" s="271"/>
    </row>
    <row r="27" spans="1:14" ht="15.75" hidden="1" thickBot="1" x14ac:dyDescent="0.3">
      <c r="A27" s="18" t="s">
        <v>173</v>
      </c>
      <c r="B27" s="270" t="s">
        <v>200</v>
      </c>
      <c r="C27" s="34">
        <f>C17-C25</f>
        <v>-35815.75692</v>
      </c>
      <c r="D27" s="34">
        <f>D17-D25</f>
        <v>-37269.687860000005</v>
      </c>
      <c r="E27" s="34"/>
      <c r="F27" s="34">
        <f t="shared" ref="F27:N27" si="5">F17-F25</f>
        <v>-39246.110710000001</v>
      </c>
      <c r="G27" s="34">
        <f t="shared" si="5"/>
        <v>-40700.509600000005</v>
      </c>
      <c r="H27" s="34">
        <f t="shared" si="5"/>
        <v>-43417.992620000005</v>
      </c>
      <c r="I27" s="34">
        <f t="shared" si="5"/>
        <v>-45035.340029999999</v>
      </c>
      <c r="J27" s="34">
        <f t="shared" si="5"/>
        <v>-45833.228139999999</v>
      </c>
      <c r="K27" s="34">
        <f t="shared" si="5"/>
        <v>-46505.69795999999</v>
      </c>
      <c r="L27" s="34">
        <f t="shared" si="5"/>
        <v>-47005.778349999993</v>
      </c>
      <c r="M27" s="34">
        <f t="shared" si="5"/>
        <v>-47827.936450000008</v>
      </c>
      <c r="N27" s="34">
        <f t="shared" si="5"/>
        <v>-48364.415939999999</v>
      </c>
    </row>
    <row r="28" spans="1:14" hidden="1" x14ac:dyDescent="0.25">
      <c r="A28" s="18" t="s">
        <v>173</v>
      </c>
      <c r="B28" s="27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73" t="s">
        <v>203</v>
      </c>
      <c r="C29" s="32">
        <v>8912.5681600000007</v>
      </c>
      <c r="D29" s="32">
        <v>8787.3245999999999</v>
      </c>
      <c r="E29" s="32"/>
      <c r="F29" s="33">
        <v>9514.03737</v>
      </c>
      <c r="G29" s="33">
        <v>10008.18425</v>
      </c>
      <c r="H29" s="33">
        <v>10622.88399</v>
      </c>
      <c r="I29" s="33">
        <v>11304.25253</v>
      </c>
      <c r="J29" s="33">
        <v>11963.546259999999</v>
      </c>
      <c r="K29" s="33">
        <v>12698.563630000001</v>
      </c>
      <c r="L29" s="33">
        <v>13148.847529999999</v>
      </c>
      <c r="M29" s="33">
        <v>13659.5144</v>
      </c>
      <c r="N29" s="33">
        <v>14170.60975</v>
      </c>
    </row>
    <row r="30" spans="1:14" hidden="1" x14ac:dyDescent="0.25">
      <c r="A30" s="18" t="s">
        <v>173</v>
      </c>
      <c r="B30" s="269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74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7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71"/>
    </row>
    <row r="51" spans="1:14" hidden="1" x14ac:dyDescent="0.25">
      <c r="A51" s="18" t="s">
        <v>180</v>
      </c>
      <c r="B51" s="268" t="s">
        <v>219</v>
      </c>
      <c r="C51" s="31"/>
      <c r="D51" s="31"/>
      <c r="E51" s="31"/>
    </row>
    <row r="52" spans="1:14" hidden="1" x14ac:dyDescent="0.25">
      <c r="A52" s="18" t="s">
        <v>183</v>
      </c>
      <c r="B52" s="269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69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69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69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69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69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70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71"/>
    </row>
    <row r="60" spans="1:14" hidden="1" x14ac:dyDescent="0.25">
      <c r="A60" s="18" t="s">
        <v>180</v>
      </c>
      <c r="B60" s="268" t="s">
        <v>214</v>
      </c>
      <c r="C60" s="31"/>
      <c r="D60" s="31"/>
      <c r="E60" s="31"/>
    </row>
    <row r="61" spans="1:14" hidden="1" x14ac:dyDescent="0.25">
      <c r="A61" s="18" t="s">
        <v>173</v>
      </c>
      <c r="B61" s="269" t="s">
        <v>220</v>
      </c>
      <c r="C61" s="31"/>
      <c r="D61" s="31"/>
      <c r="E61" s="31"/>
    </row>
    <row r="62" spans="1:14" hidden="1" x14ac:dyDescent="0.25">
      <c r="A62" s="18" t="s">
        <v>221</v>
      </c>
      <c r="B62" s="269" t="str">
        <f>"-  to meet additional demand"</f>
        <v>-  to meet additional demand</v>
      </c>
      <c r="C62" s="32">
        <v>0</v>
      </c>
      <c r="D62" s="32">
        <v>177</v>
      </c>
      <c r="E62" s="32"/>
      <c r="F62" s="33">
        <v>1727.31</v>
      </c>
      <c r="G62" s="33">
        <v>2600.43352</v>
      </c>
      <c r="H62" s="33">
        <v>7686.1131800000003</v>
      </c>
      <c r="I62" s="33">
        <v>141.55190999999999</v>
      </c>
      <c r="J62" s="33">
        <v>741.24185</v>
      </c>
      <c r="K62" s="33">
        <v>3054.8245200000001</v>
      </c>
      <c r="L62" s="33">
        <v>786.38306999999998</v>
      </c>
      <c r="M62" s="33">
        <v>809.97438</v>
      </c>
      <c r="N62" s="33">
        <v>34.212730000000001</v>
      </c>
    </row>
    <row r="63" spans="1:14" hidden="1" x14ac:dyDescent="0.25">
      <c r="A63" s="18" t="s">
        <v>221</v>
      </c>
      <c r="B63" s="269" t="str">
        <f>"-  to improve level of service"</f>
        <v>-  to improve level of service</v>
      </c>
      <c r="C63" s="32">
        <v>0</v>
      </c>
      <c r="D63" s="32">
        <v>408.47500000000002</v>
      </c>
      <c r="E63" s="32"/>
      <c r="F63" s="33">
        <v>705.89887999999996</v>
      </c>
      <c r="G63" s="33">
        <v>956.26309000000003</v>
      </c>
      <c r="H63" s="33">
        <v>723.71104000000003</v>
      </c>
      <c r="I63" s="33">
        <v>565.41458</v>
      </c>
      <c r="J63" s="33">
        <v>157.29507000000001</v>
      </c>
      <c r="K63" s="33">
        <v>161.91766000000001</v>
      </c>
      <c r="L63" s="33">
        <v>769.74527</v>
      </c>
      <c r="M63" s="33">
        <v>371.51864999999998</v>
      </c>
      <c r="N63" s="33">
        <v>2759.28719</v>
      </c>
    </row>
    <row r="64" spans="1:14" hidden="1" x14ac:dyDescent="0.25">
      <c r="A64" s="18" t="s">
        <v>221</v>
      </c>
      <c r="B64" s="269" t="str">
        <f>"-  to replace existing assets"</f>
        <v>-  to replace existing assets</v>
      </c>
      <c r="C64" s="32">
        <v>0</v>
      </c>
      <c r="D64" s="32">
        <v>3611.5802800000001</v>
      </c>
      <c r="E64" s="32"/>
      <c r="F64" s="33">
        <v>3560.77358</v>
      </c>
      <c r="G64" s="33">
        <v>4703.9882500000003</v>
      </c>
      <c r="H64" s="33">
        <v>6792.0955700000004</v>
      </c>
      <c r="I64" s="33">
        <v>8506.0457600000009</v>
      </c>
      <c r="J64" s="33">
        <v>3938.84854</v>
      </c>
      <c r="K64" s="33">
        <v>4553.0061699999997</v>
      </c>
      <c r="L64" s="33">
        <v>4354.4202500000001</v>
      </c>
      <c r="M64" s="33">
        <v>4245.6393799999996</v>
      </c>
      <c r="N64" s="33">
        <v>4110.9890100000002</v>
      </c>
    </row>
    <row r="65" spans="1:14" hidden="1" x14ac:dyDescent="0.25">
      <c r="A65" s="18" t="s">
        <v>173</v>
      </c>
      <c r="B65" s="269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69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69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70" t="s">
        <v>217</v>
      </c>
      <c r="C68" s="34">
        <f>SUBTOTAL(9,C60:C67)</f>
        <v>0</v>
      </c>
      <c r="D68" s="34">
        <f>SUBTOTAL(9,D60:D67)</f>
        <v>4197.0552800000005</v>
      </c>
      <c r="E68" s="34"/>
      <c r="F68" s="34">
        <f t="shared" ref="F68:N68" si="9">SUBTOTAL(9,F60:F67)</f>
        <v>5993.9824600000002</v>
      </c>
      <c r="G68" s="34">
        <f t="shared" si="9"/>
        <v>8260.6848600000012</v>
      </c>
      <c r="H68" s="34">
        <f t="shared" si="9"/>
        <v>15201.91979</v>
      </c>
      <c r="I68" s="34">
        <f t="shared" si="9"/>
        <v>9213.0122500000016</v>
      </c>
      <c r="J68" s="34">
        <f t="shared" si="9"/>
        <v>4837.3854599999995</v>
      </c>
      <c r="K68" s="34">
        <f t="shared" si="9"/>
        <v>7769.7483499999998</v>
      </c>
      <c r="L68" s="34">
        <f t="shared" si="9"/>
        <v>5910.5485900000003</v>
      </c>
      <c r="M68" s="34">
        <f t="shared" si="9"/>
        <v>5427.1324100000002</v>
      </c>
      <c r="N68" s="34">
        <f t="shared" si="9"/>
        <v>6904.4889300000004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71"/>
    </row>
    <row r="94" spans="1:14" hidden="1" x14ac:dyDescent="0.25">
      <c r="A94" s="18" t="s">
        <v>167</v>
      </c>
      <c r="B94" s="275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72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72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68" t="s">
        <v>182</v>
      </c>
      <c r="C97" s="31"/>
      <c r="D97" s="31"/>
      <c r="E97" s="31"/>
    </row>
    <row r="98" spans="1:14" hidden="1" x14ac:dyDescent="0.25">
      <c r="A98" s="18" t="s">
        <v>183</v>
      </c>
      <c r="B98" s="279" t="s">
        <v>229</v>
      </c>
      <c r="C98" s="32">
        <v>38056.1</v>
      </c>
      <c r="D98" s="32">
        <v>45362.241269999999</v>
      </c>
      <c r="E98" s="32"/>
      <c r="F98" s="33">
        <v>48814.241269999999</v>
      </c>
      <c r="G98" s="33">
        <v>50760.241269999999</v>
      </c>
      <c r="H98" s="33">
        <v>54095.241269999999</v>
      </c>
      <c r="I98" s="33">
        <v>56393.241269999999</v>
      </c>
      <c r="J98" s="33">
        <v>57849.241269999999</v>
      </c>
      <c r="K98" s="33">
        <v>59258.241269999999</v>
      </c>
      <c r="L98" s="33">
        <v>60208.241269999999</v>
      </c>
      <c r="M98" s="33">
        <v>61539.241269999999</v>
      </c>
      <c r="N98" s="33">
        <v>62588.241269999999</v>
      </c>
    </row>
    <row r="99" spans="1:14" hidden="1" x14ac:dyDescent="0.25">
      <c r="A99" s="18" t="s">
        <v>183</v>
      </c>
      <c r="B99" s="269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 t="s">
        <v>262</v>
      </c>
      <c r="C106" s="32">
        <v>182.75899999999999</v>
      </c>
      <c r="D106" s="32">
        <v>319.82799999999997</v>
      </c>
      <c r="E106" s="32"/>
      <c r="F106" s="33">
        <v>319.82799999999997</v>
      </c>
      <c r="G106" s="33">
        <v>319.82799999999997</v>
      </c>
      <c r="H106" s="33">
        <v>319.82799999999997</v>
      </c>
      <c r="I106" s="33">
        <v>319.82799999999997</v>
      </c>
      <c r="J106" s="33">
        <v>319.82799999999997</v>
      </c>
      <c r="K106" s="33">
        <v>319.82799999999997</v>
      </c>
      <c r="L106" s="33">
        <v>319.82799999999997</v>
      </c>
      <c r="M106" s="33">
        <v>319.82799999999997</v>
      </c>
      <c r="N106" s="33">
        <v>319.82799999999997</v>
      </c>
    </row>
    <row r="107" spans="1:14" hidden="1" x14ac:dyDescent="0.25">
      <c r="A107" s="18" t="s">
        <v>183</v>
      </c>
      <c r="B107" s="39" t="s">
        <v>262</v>
      </c>
      <c r="C107" s="32">
        <v>-178.1</v>
      </c>
      <c r="D107" s="32">
        <v>696.75873999999999</v>
      </c>
      <c r="E107" s="32"/>
      <c r="F107" s="33">
        <v>-53.241259999999997</v>
      </c>
      <c r="G107" s="33">
        <v>-53.241259999999997</v>
      </c>
      <c r="H107" s="33">
        <v>-53.241259999999997</v>
      </c>
      <c r="I107" s="33">
        <v>-53.241259999999997</v>
      </c>
      <c r="J107" s="33">
        <v>-53.241259999999997</v>
      </c>
      <c r="K107" s="33">
        <v>-53.241259999999997</v>
      </c>
      <c r="L107" s="33">
        <v>-53.241259999999997</v>
      </c>
      <c r="M107" s="33">
        <v>-53.241259999999997</v>
      </c>
      <c r="N107" s="33">
        <v>-53.241259999999997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76" customFormat="1" ht="21" hidden="1" x14ac:dyDescent="0.35">
      <c r="A112" s="18" t="s">
        <v>173</v>
      </c>
      <c r="B112" s="277" t="s">
        <v>239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285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44072.855000000003</v>
      </c>
      <c r="D121" s="32">
        <f>D9+D74+D98</f>
        <v>45362.241269999999</v>
      </c>
      <c r="E121" s="32">
        <f t="shared" ref="E121:E127" si="16">D121-C121</f>
        <v>1289.3862699999954</v>
      </c>
      <c r="F121" s="32">
        <f t="shared" ref="F121:N121" si="17">F9+F74+F98</f>
        <v>48814.241269999999</v>
      </c>
      <c r="G121" s="32">
        <f t="shared" si="17"/>
        <v>50760.241269999999</v>
      </c>
      <c r="H121" s="32">
        <f t="shared" si="17"/>
        <v>54095.241269999999</v>
      </c>
      <c r="I121" s="32">
        <f t="shared" si="17"/>
        <v>56393.241269999999</v>
      </c>
      <c r="J121" s="32">
        <f t="shared" si="17"/>
        <v>57849.241269999999</v>
      </c>
      <c r="K121" s="32">
        <f t="shared" si="17"/>
        <v>59258.241269999999</v>
      </c>
      <c r="L121" s="32">
        <f t="shared" si="17"/>
        <v>60208.241269999999</v>
      </c>
      <c r="M121" s="32">
        <f t="shared" si="17"/>
        <v>61539.241269999999</v>
      </c>
      <c r="N121" s="32">
        <f t="shared" si="17"/>
        <v>62588.241269999999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1180.0314000000001</v>
      </c>
      <c r="D123" s="32">
        <f t="shared" ref="D123:D127" si="19">D11+D76</f>
        <v>1321.6540399999999</v>
      </c>
      <c r="E123" s="32">
        <f t="shared" si="16"/>
        <v>141.62263999999982</v>
      </c>
      <c r="F123" s="32">
        <f t="shared" ref="F123:N123" si="20">F11+F76</f>
        <v>1351.09339</v>
      </c>
      <c r="G123" s="32">
        <f t="shared" si="20"/>
        <v>1392.0876900000001</v>
      </c>
      <c r="H123" s="32">
        <f t="shared" si="20"/>
        <v>1434.4367299999999</v>
      </c>
      <c r="I123" s="32">
        <f t="shared" si="20"/>
        <v>1452.3643400000001</v>
      </c>
      <c r="J123" s="32">
        <f t="shared" si="20"/>
        <v>1496.2093500000001</v>
      </c>
      <c r="K123" s="32">
        <f t="shared" si="20"/>
        <v>1541.4477300000001</v>
      </c>
      <c r="L123" s="32">
        <f t="shared" si="20"/>
        <v>1587.6901399999999</v>
      </c>
      <c r="M123" s="32">
        <f t="shared" si="20"/>
        <v>1635.3203799999999</v>
      </c>
      <c r="N123" s="32">
        <f t="shared" si="20"/>
        <v>1684.3178</v>
      </c>
    </row>
    <row r="124" spans="1:14" x14ac:dyDescent="0.25">
      <c r="A124" s="18" t="s">
        <v>192</v>
      </c>
      <c r="B124" s="46" t="s">
        <v>244</v>
      </c>
      <c r="C124" s="32">
        <v>1426.52352</v>
      </c>
      <c r="D124" s="32">
        <f t="shared" si="19"/>
        <v>1843.6593600000001</v>
      </c>
      <c r="E124" s="32">
        <f t="shared" si="16"/>
        <v>417.13584000000014</v>
      </c>
      <c r="F124" s="32">
        <f t="shared" ref="F124:N124" si="21">F12+F77</f>
        <v>1973.4011499999999</v>
      </c>
      <c r="G124" s="32">
        <f t="shared" si="21"/>
        <v>2130.0215400000002</v>
      </c>
      <c r="H124" s="32">
        <f t="shared" si="21"/>
        <v>2176.53946</v>
      </c>
      <c r="I124" s="32">
        <f t="shared" si="21"/>
        <v>2238.7243899999999</v>
      </c>
      <c r="J124" s="32">
        <f t="shared" si="21"/>
        <v>2301.82006</v>
      </c>
      <c r="K124" s="32">
        <f t="shared" si="21"/>
        <v>2364.5444600000001</v>
      </c>
      <c r="L124" s="32">
        <f t="shared" si="21"/>
        <v>2443.0029399999999</v>
      </c>
      <c r="M124" s="32">
        <f t="shared" si="21"/>
        <v>2518.06826</v>
      </c>
      <c r="N124" s="32">
        <f t="shared" si="21"/>
        <v>2576.4533000000001</v>
      </c>
    </row>
    <row r="125" spans="1:14" x14ac:dyDescent="0.25">
      <c r="A125" s="18" t="s">
        <v>192</v>
      </c>
      <c r="B125" s="46" t="s">
        <v>258</v>
      </c>
      <c r="C125" s="32">
        <v>6297.72408</v>
      </c>
      <c r="D125" s="32">
        <f t="shared" si="19"/>
        <v>5757.5240599999997</v>
      </c>
      <c r="E125" s="32">
        <f t="shared" si="16"/>
        <v>-540.20002000000022</v>
      </c>
      <c r="F125" s="32">
        <f t="shared" ref="F125:N125" si="22">F13+F78</f>
        <v>5875.0091499999999</v>
      </c>
      <c r="G125" s="32">
        <f t="shared" si="22"/>
        <v>5963.951</v>
      </c>
      <c r="H125" s="32">
        <f t="shared" si="22"/>
        <v>6104.3204299999998</v>
      </c>
      <c r="I125" s="32">
        <f t="shared" si="22"/>
        <v>6238.2408400000004</v>
      </c>
      <c r="J125" s="32">
        <f t="shared" si="22"/>
        <v>6377.6584599999996</v>
      </c>
      <c r="K125" s="32">
        <f t="shared" si="22"/>
        <v>6526.5667700000004</v>
      </c>
      <c r="L125" s="32">
        <f t="shared" si="22"/>
        <v>6685.5430200000001</v>
      </c>
      <c r="M125" s="32">
        <f t="shared" si="22"/>
        <v>6859.3644700000004</v>
      </c>
      <c r="N125" s="32">
        <f t="shared" si="22"/>
        <v>7044.5670399999999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52977.134000000005</v>
      </c>
      <c r="D129" s="34">
        <f>SUBTOTAL(9,D120:D128)</f>
        <v>54285.078729999994</v>
      </c>
      <c r="E129" s="34">
        <f>D129-C129</f>
        <v>1307.9447299999883</v>
      </c>
      <c r="F129" s="34">
        <f t="shared" ref="F129:N129" si="25">SUBTOTAL(9,F120:F128)</f>
        <v>58013.744959999996</v>
      </c>
      <c r="G129" s="34">
        <f t="shared" si="25"/>
        <v>60246.301500000001</v>
      </c>
      <c r="H129" s="34">
        <f t="shared" si="25"/>
        <v>63810.53789</v>
      </c>
      <c r="I129" s="34">
        <f t="shared" si="25"/>
        <v>66322.57084</v>
      </c>
      <c r="J129" s="34">
        <f t="shared" si="25"/>
        <v>68024.929139999993</v>
      </c>
      <c r="K129" s="34">
        <f t="shared" si="25"/>
        <v>69690.800229999993</v>
      </c>
      <c r="L129" s="34">
        <f t="shared" si="25"/>
        <v>70924.477369999993</v>
      </c>
      <c r="M129" s="34">
        <f t="shared" si="25"/>
        <v>72551.994379999989</v>
      </c>
      <c r="N129" s="34">
        <f t="shared" si="25"/>
        <v>73893.579409999991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26461.380949999999</v>
      </c>
      <c r="D132" s="32">
        <f t="shared" ref="D132:D135" si="26">D20+D85</f>
        <v>29756.866819999999</v>
      </c>
      <c r="E132" s="32">
        <f>D132-C132</f>
        <v>3295.4858700000004</v>
      </c>
      <c r="F132" s="32">
        <f t="shared" ref="F132:N132" si="27">F20+F85</f>
        <v>31104.226119999999</v>
      </c>
      <c r="G132" s="32">
        <f t="shared" si="27"/>
        <v>31941.651730000001</v>
      </c>
      <c r="H132" s="32">
        <f t="shared" si="27"/>
        <v>32805.982750000003</v>
      </c>
      <c r="I132" s="32">
        <f t="shared" si="27"/>
        <v>33732.013050000001</v>
      </c>
      <c r="J132" s="32">
        <f t="shared" si="27"/>
        <v>34507.09762</v>
      </c>
      <c r="K132" s="32">
        <f t="shared" si="27"/>
        <v>35556.831259999999</v>
      </c>
      <c r="L132" s="32">
        <f t="shared" si="27"/>
        <v>36267.39703</v>
      </c>
      <c r="M132" s="32">
        <f t="shared" si="27"/>
        <v>37311.787400000001</v>
      </c>
      <c r="N132" s="32">
        <f t="shared" si="27"/>
        <v>38192.7863</v>
      </c>
    </row>
    <row r="133" spans="1:14" x14ac:dyDescent="0.25">
      <c r="A133" s="18" t="s">
        <v>192</v>
      </c>
      <c r="B133" s="46" t="s">
        <v>248</v>
      </c>
      <c r="C133" s="32">
        <v>2082.1554000000001</v>
      </c>
      <c r="D133" s="32">
        <f t="shared" si="26"/>
        <v>2044.2064600000001</v>
      </c>
      <c r="E133" s="32">
        <f>D133-C133</f>
        <v>-37.948939999999993</v>
      </c>
      <c r="F133" s="32">
        <f t="shared" ref="F133:N133" si="28">F21+F86</f>
        <v>2894.7964299999999</v>
      </c>
      <c r="G133" s="32">
        <f t="shared" si="28"/>
        <v>3583.5412000000001</v>
      </c>
      <c r="H133" s="32">
        <f t="shared" si="28"/>
        <v>3810.0152899999998</v>
      </c>
      <c r="I133" s="32">
        <f t="shared" si="28"/>
        <v>4316.5363500000003</v>
      </c>
      <c r="J133" s="32">
        <f t="shared" si="28"/>
        <v>4290.6964799999996</v>
      </c>
      <c r="K133" s="32">
        <f t="shared" si="28"/>
        <v>3877.23486</v>
      </c>
      <c r="L133" s="32">
        <f t="shared" si="28"/>
        <v>3468.4558699999998</v>
      </c>
      <c r="M133" s="32">
        <f t="shared" si="28"/>
        <v>3014.3062500000001</v>
      </c>
      <c r="N133" s="32">
        <f t="shared" si="28"/>
        <v>2551.5397200000002</v>
      </c>
    </row>
    <row r="134" spans="1:14" x14ac:dyDescent="0.25">
      <c r="A134" s="18" t="s">
        <v>192</v>
      </c>
      <c r="B134" s="46" t="s">
        <v>259</v>
      </c>
      <c r="C134" s="32">
        <v>16091.34431</v>
      </c>
      <c r="D134" s="32">
        <f t="shared" si="26"/>
        <v>14224.23612</v>
      </c>
      <c r="E134" s="32">
        <f>D134-C134</f>
        <v>-1867.1081900000008</v>
      </c>
      <c r="F134" s="32">
        <f t="shared" ref="F134:N134" si="29">F22+F87</f>
        <v>14279.311089999999</v>
      </c>
      <c r="G134" s="32">
        <f t="shared" si="29"/>
        <v>14493.36737</v>
      </c>
      <c r="H134" s="32">
        <f t="shared" si="29"/>
        <v>16348.53687</v>
      </c>
      <c r="I134" s="32">
        <f t="shared" si="29"/>
        <v>16746.60469</v>
      </c>
      <c r="J134" s="32">
        <f t="shared" si="29"/>
        <v>17040.828460000001</v>
      </c>
      <c r="K134" s="32">
        <f t="shared" si="29"/>
        <v>17333.102309999998</v>
      </c>
      <c r="L134" s="32">
        <f t="shared" si="29"/>
        <v>17814.26052</v>
      </c>
      <c r="M134" s="32">
        <f t="shared" si="29"/>
        <v>18341.86447</v>
      </c>
      <c r="N134" s="32">
        <f t="shared" si="29"/>
        <v>18751.84793</v>
      </c>
    </row>
    <row r="135" spans="1:14" x14ac:dyDescent="0.25">
      <c r="A135" s="18" t="s">
        <v>192</v>
      </c>
      <c r="B135" s="46" t="s">
        <v>249</v>
      </c>
      <c r="C135" s="32">
        <v>146.56772000000001</v>
      </c>
      <c r="D135" s="32">
        <f t="shared" si="26"/>
        <v>167.21592000000001</v>
      </c>
      <c r="E135" s="32">
        <f>D135-C135</f>
        <v>20.648200000000003</v>
      </c>
      <c r="F135" s="32">
        <f t="shared" ref="F135:N135" si="30">F23+F88</f>
        <v>167.28075999999999</v>
      </c>
      <c r="G135" s="32">
        <f t="shared" si="30"/>
        <v>168.00953000000001</v>
      </c>
      <c r="H135" s="32">
        <f t="shared" si="30"/>
        <v>168.75433000000001</v>
      </c>
      <c r="I135" s="32">
        <f t="shared" si="30"/>
        <v>169.51551000000001</v>
      </c>
      <c r="J135" s="32">
        <f t="shared" si="30"/>
        <v>170.29345000000001</v>
      </c>
      <c r="K135" s="32">
        <f t="shared" si="30"/>
        <v>171.08849000000001</v>
      </c>
      <c r="L135" s="32">
        <f t="shared" si="30"/>
        <v>171.90102999999999</v>
      </c>
      <c r="M135" s="32">
        <f t="shared" si="30"/>
        <v>172.73143999999999</v>
      </c>
      <c r="N135" s="32">
        <f t="shared" si="30"/>
        <v>173.58013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44781.448379999994</v>
      </c>
      <c r="D137" s="34">
        <f>SUBTOTAL(9,D131:D136)</f>
        <v>46192.525320000001</v>
      </c>
      <c r="E137" s="34">
        <f>D137-C137</f>
        <v>1411.0769400000063</v>
      </c>
      <c r="F137" s="34">
        <f t="shared" ref="F137:N137" si="31">SUBTOTAL(9,F131:F136)</f>
        <v>48445.614399999999</v>
      </c>
      <c r="G137" s="34">
        <f t="shared" si="31"/>
        <v>50186.569830000008</v>
      </c>
      <c r="H137" s="34">
        <f t="shared" si="31"/>
        <v>53133.289240000006</v>
      </c>
      <c r="I137" s="34">
        <f t="shared" si="31"/>
        <v>54964.669600000001</v>
      </c>
      <c r="J137" s="34">
        <f t="shared" si="31"/>
        <v>56008.916010000001</v>
      </c>
      <c r="K137" s="34">
        <f t="shared" si="31"/>
        <v>56938.256919999993</v>
      </c>
      <c r="L137" s="34">
        <f t="shared" si="31"/>
        <v>57722.014449999995</v>
      </c>
      <c r="M137" s="34">
        <f t="shared" si="31"/>
        <v>58840.689560000006</v>
      </c>
      <c r="N137" s="34">
        <f t="shared" si="31"/>
        <v>59669.754079999999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8195.6856200000111</v>
      </c>
      <c r="D139" s="34">
        <f>D129-D137</f>
        <v>8092.5534099999932</v>
      </c>
      <c r="E139" s="34">
        <f>D139-C139</f>
        <v>-103.13221000001795</v>
      </c>
      <c r="F139" s="34">
        <f t="shared" ref="F139:N139" si="32">F129-F137</f>
        <v>9568.1305599999978</v>
      </c>
      <c r="G139" s="34">
        <f t="shared" si="32"/>
        <v>10059.731669999994</v>
      </c>
      <c r="H139" s="34">
        <f t="shared" si="32"/>
        <v>10677.248649999994</v>
      </c>
      <c r="I139" s="34">
        <f t="shared" si="32"/>
        <v>11357.901239999999</v>
      </c>
      <c r="J139" s="34">
        <f t="shared" si="32"/>
        <v>12016.013129999992</v>
      </c>
      <c r="K139" s="34">
        <f t="shared" si="32"/>
        <v>12752.543310000001</v>
      </c>
      <c r="L139" s="34">
        <f t="shared" si="32"/>
        <v>13202.462919999998</v>
      </c>
      <c r="M139" s="34">
        <f t="shared" si="32"/>
        <v>13711.304819999983</v>
      </c>
      <c r="N139" s="34">
        <f t="shared" si="32"/>
        <v>14223.825329999992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182.75899999999999</v>
      </c>
      <c r="D143" s="32">
        <f>D36+D53+D106</f>
        <v>319.82799999999997</v>
      </c>
      <c r="E143" s="32">
        <f>D143-C143</f>
        <v>137.06899999999999</v>
      </c>
      <c r="F143" s="32">
        <f t="shared" ref="F143:N143" si="34">F36+F53+F106</f>
        <v>319.82799999999997</v>
      </c>
      <c r="G143" s="32">
        <f t="shared" si="34"/>
        <v>319.82799999999997</v>
      </c>
      <c r="H143" s="32">
        <f t="shared" si="34"/>
        <v>319.82799999999997</v>
      </c>
      <c r="I143" s="32">
        <f t="shared" si="34"/>
        <v>319.82799999999997</v>
      </c>
      <c r="J143" s="32">
        <f t="shared" si="34"/>
        <v>319.82799999999997</v>
      </c>
      <c r="K143" s="32">
        <f t="shared" si="34"/>
        <v>319.82799999999997</v>
      </c>
      <c r="L143" s="32">
        <f t="shared" si="34"/>
        <v>319.82799999999997</v>
      </c>
      <c r="M143" s="32">
        <f t="shared" si="34"/>
        <v>319.82799999999997</v>
      </c>
      <c r="N143" s="32">
        <f t="shared" si="34"/>
        <v>319.82799999999997</v>
      </c>
    </row>
    <row r="144" spans="1:14" x14ac:dyDescent="0.25">
      <c r="A144" s="18" t="s">
        <v>192</v>
      </c>
      <c r="B144" s="48" t="s">
        <v>210</v>
      </c>
      <c r="C144" s="32">
        <v>-2037.906410000001</v>
      </c>
      <c r="D144" s="32">
        <f>D152+D153+D154-D142-D143-D145-D146-D164+D107</f>
        <v>-4213.3385799999987</v>
      </c>
      <c r="E144" s="32">
        <f>D144-C144</f>
        <v>-2175.4321699999978</v>
      </c>
      <c r="F144" s="32">
        <f t="shared" ref="F144:N144" si="35">F152+F153+F154-F142-F143-F145-F146-F164+F107</f>
        <v>-3893.12417</v>
      </c>
      <c r="G144" s="32">
        <f t="shared" si="35"/>
        <v>-2120.5686499999983</v>
      </c>
      <c r="H144" s="32">
        <f t="shared" si="35"/>
        <v>4205.9665400000004</v>
      </c>
      <c r="I144" s="32">
        <f t="shared" si="35"/>
        <v>-2464.3095399999975</v>
      </c>
      <c r="J144" s="32">
        <f t="shared" si="35"/>
        <v>-7499.230059999999</v>
      </c>
      <c r="K144" s="32">
        <f t="shared" si="35"/>
        <v>-5301.88454</v>
      </c>
      <c r="L144" s="32">
        <f t="shared" si="35"/>
        <v>-7611.3681999999981</v>
      </c>
      <c r="M144" s="32">
        <f t="shared" si="35"/>
        <v>-8605.4512500000001</v>
      </c>
      <c r="N144" s="32">
        <f t="shared" si="35"/>
        <v>-7639.1900799999994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-1855.1474100000009</v>
      </c>
      <c r="D148" s="34">
        <f>SUBTOTAL(9,D141:D147)</f>
        <v>-3893.5105799999988</v>
      </c>
      <c r="E148" s="34">
        <f>D148-C148</f>
        <v>-2038.3631699999978</v>
      </c>
      <c r="F148" s="34">
        <f t="shared" ref="F148:N148" si="38">SUBTOTAL(9,F141:F147)</f>
        <v>-3573.2961700000001</v>
      </c>
      <c r="G148" s="34">
        <f t="shared" si="38"/>
        <v>-1800.7406499999984</v>
      </c>
      <c r="H148" s="34">
        <f t="shared" si="38"/>
        <v>4525.7945400000008</v>
      </c>
      <c r="I148" s="34">
        <f t="shared" si="38"/>
        <v>-2144.4815399999975</v>
      </c>
      <c r="J148" s="34">
        <f t="shared" si="38"/>
        <v>-7179.4020599999985</v>
      </c>
      <c r="K148" s="34">
        <f t="shared" si="38"/>
        <v>-4982.0565399999996</v>
      </c>
      <c r="L148" s="34">
        <f t="shared" si="38"/>
        <v>-7291.5401999999976</v>
      </c>
      <c r="M148" s="34">
        <f t="shared" si="38"/>
        <v>-8285.6232500000006</v>
      </c>
      <c r="N148" s="34">
        <f t="shared" si="38"/>
        <v>-7319.362079999999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177</v>
      </c>
      <c r="E152" s="32">
        <f>D152-C152</f>
        <v>177</v>
      </c>
      <c r="F152" s="32">
        <f t="shared" ref="F152:N152" si="40">F62</f>
        <v>1727.31</v>
      </c>
      <c r="G152" s="32">
        <f t="shared" si="40"/>
        <v>2600.43352</v>
      </c>
      <c r="H152" s="32">
        <f t="shared" si="40"/>
        <v>7686.1131800000003</v>
      </c>
      <c r="I152" s="32">
        <f t="shared" si="40"/>
        <v>141.55190999999999</v>
      </c>
      <c r="J152" s="32">
        <f t="shared" si="40"/>
        <v>741.24185</v>
      </c>
      <c r="K152" s="32">
        <f t="shared" si="40"/>
        <v>3054.8245200000001</v>
      </c>
      <c r="L152" s="32">
        <f t="shared" si="40"/>
        <v>786.38306999999998</v>
      </c>
      <c r="M152" s="32">
        <f t="shared" si="40"/>
        <v>809.97438</v>
      </c>
      <c r="N152" s="32">
        <f t="shared" si="40"/>
        <v>34.212730000000001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3036.0983299999998</v>
      </c>
      <c r="D153" s="32">
        <f t="shared" si="39"/>
        <v>408.47500000000002</v>
      </c>
      <c r="E153" s="32">
        <f>D153-C153</f>
        <v>-2627.6233299999999</v>
      </c>
      <c r="F153" s="32">
        <f t="shared" ref="F153:N153" si="41">F63</f>
        <v>705.89887999999996</v>
      </c>
      <c r="G153" s="32">
        <f t="shared" si="41"/>
        <v>956.26309000000003</v>
      </c>
      <c r="H153" s="32">
        <f t="shared" si="41"/>
        <v>723.71104000000003</v>
      </c>
      <c r="I153" s="32">
        <f t="shared" si="41"/>
        <v>565.41458</v>
      </c>
      <c r="J153" s="32">
        <f t="shared" si="41"/>
        <v>157.29507000000001</v>
      </c>
      <c r="K153" s="32">
        <f t="shared" si="41"/>
        <v>161.91766000000001</v>
      </c>
      <c r="L153" s="32">
        <f t="shared" si="41"/>
        <v>769.74527</v>
      </c>
      <c r="M153" s="32">
        <f t="shared" si="41"/>
        <v>371.51864999999998</v>
      </c>
      <c r="N153" s="32">
        <f t="shared" si="41"/>
        <v>2759.28719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3302.17742</v>
      </c>
      <c r="D154" s="32">
        <f t="shared" si="39"/>
        <v>3611.5802800000001</v>
      </c>
      <c r="E154" s="32">
        <f>D154-C154</f>
        <v>309.40286000000015</v>
      </c>
      <c r="F154" s="32">
        <f t="shared" ref="F154:N154" si="42">F64</f>
        <v>3560.77358</v>
      </c>
      <c r="G154" s="32">
        <f t="shared" si="42"/>
        <v>4703.9882500000003</v>
      </c>
      <c r="H154" s="32">
        <f t="shared" si="42"/>
        <v>6792.0955700000004</v>
      </c>
      <c r="I154" s="32">
        <f t="shared" si="42"/>
        <v>8506.0457600000009</v>
      </c>
      <c r="J154" s="32">
        <f t="shared" si="42"/>
        <v>3938.84854</v>
      </c>
      <c r="K154" s="32">
        <f t="shared" si="42"/>
        <v>4553.0061699999997</v>
      </c>
      <c r="L154" s="32">
        <f t="shared" si="42"/>
        <v>4354.4202500000001</v>
      </c>
      <c r="M154" s="32">
        <f t="shared" si="42"/>
        <v>4245.6393799999996</v>
      </c>
      <c r="N154" s="32">
        <f t="shared" si="42"/>
        <v>4110.9890100000002</v>
      </c>
    </row>
    <row r="155" spans="1:14" x14ac:dyDescent="0.25">
      <c r="A155" s="18" t="s">
        <v>192</v>
      </c>
      <c r="B155" s="48" t="s">
        <v>215</v>
      </c>
      <c r="C155" s="32">
        <v>2.2624600000099235</v>
      </c>
      <c r="D155" s="32">
        <f>D139+D148-D152-D153-D154-D156</f>
        <v>1.9875499999948261</v>
      </c>
      <c r="E155" s="32">
        <f>D155-C155</f>
        <v>-0.27491000001509747</v>
      </c>
      <c r="F155" s="32">
        <f t="shared" ref="F155:N155" si="43">F139+F148-F152-F153-F154-F156</f>
        <v>0.85192999999890162</v>
      </c>
      <c r="G155" s="32">
        <f t="shared" si="43"/>
        <v>-1.6938400000053662</v>
      </c>
      <c r="H155" s="32">
        <f t="shared" si="43"/>
        <v>1.1233999999940352</v>
      </c>
      <c r="I155" s="32">
        <f t="shared" si="43"/>
        <v>0.40745000000060827</v>
      </c>
      <c r="J155" s="32">
        <f t="shared" si="43"/>
        <v>-0.7743900000064059</v>
      </c>
      <c r="K155" s="32">
        <f t="shared" si="43"/>
        <v>0.7384200000014971</v>
      </c>
      <c r="L155" s="32">
        <f t="shared" si="43"/>
        <v>0.37413000000015018</v>
      </c>
      <c r="M155" s="32">
        <f t="shared" si="43"/>
        <v>-1.4508400000167967</v>
      </c>
      <c r="N155" s="32">
        <f t="shared" si="43"/>
        <v>-2.5680000007014314E-2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6340.5382100000097</v>
      </c>
      <c r="D158" s="34">
        <f>SUBTOTAL(9,D150:D157)</f>
        <v>4199.0428299999949</v>
      </c>
      <c r="E158" s="34">
        <f>D158-C158</f>
        <v>-2141.4953800000148</v>
      </c>
      <c r="F158" s="34">
        <f t="shared" ref="F158:N158" si="45">SUBTOTAL(9,F150:F157)</f>
        <v>5994.8343899999991</v>
      </c>
      <c r="G158" s="34">
        <f t="shared" si="45"/>
        <v>8258.9910199999958</v>
      </c>
      <c r="H158" s="34">
        <f t="shared" si="45"/>
        <v>15203.043189999993</v>
      </c>
      <c r="I158" s="34">
        <f t="shared" si="45"/>
        <v>9213.4197000000022</v>
      </c>
      <c r="J158" s="34">
        <f t="shared" si="45"/>
        <v>4836.6110699999936</v>
      </c>
      <c r="K158" s="34">
        <f t="shared" si="45"/>
        <v>7770.4867700000013</v>
      </c>
      <c r="L158" s="34">
        <f t="shared" si="45"/>
        <v>5910.9227200000005</v>
      </c>
      <c r="M158" s="34">
        <f t="shared" si="45"/>
        <v>5425.6815699999834</v>
      </c>
      <c r="N158" s="34">
        <f t="shared" si="45"/>
        <v>6904.4632499999934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-8195.6856200000111</v>
      </c>
      <c r="D160" s="34">
        <f>D148-D158</f>
        <v>-8092.5534099999932</v>
      </c>
      <c r="E160" s="34">
        <f>D160-C160</f>
        <v>103.13221000001795</v>
      </c>
      <c r="F160" s="34">
        <f t="shared" ref="F160:N160" si="46">F148-F158</f>
        <v>-9568.1305599999996</v>
      </c>
      <c r="G160" s="34">
        <f t="shared" si="46"/>
        <v>-10059.731669999994</v>
      </c>
      <c r="H160" s="34">
        <f t="shared" si="46"/>
        <v>-10677.248649999992</v>
      </c>
      <c r="I160" s="34">
        <f t="shared" si="46"/>
        <v>-11357.901239999999</v>
      </c>
      <c r="J160" s="34">
        <f t="shared" si="46"/>
        <v>-12016.013129999992</v>
      </c>
      <c r="K160" s="34">
        <f t="shared" si="46"/>
        <v>-12752.543310000001</v>
      </c>
      <c r="L160" s="34">
        <f t="shared" si="46"/>
        <v>-13202.462919999998</v>
      </c>
      <c r="M160" s="34">
        <f t="shared" si="46"/>
        <v>-13711.304819999983</v>
      </c>
      <c r="N160" s="34">
        <f t="shared" si="46"/>
        <v>-14223.825329999992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8912.5681600000007</v>
      </c>
      <c r="D164" s="33">
        <f>D29</f>
        <v>8787.3245999999999</v>
      </c>
      <c r="E164" s="32">
        <f>D164-C164</f>
        <v>-125.2435600000008</v>
      </c>
      <c r="F164" s="33">
        <f t="shared" ref="F164:N164" si="48">F29</f>
        <v>9514.03737</v>
      </c>
      <c r="G164" s="33">
        <f t="shared" si="48"/>
        <v>10008.18425</v>
      </c>
      <c r="H164" s="33">
        <f t="shared" si="48"/>
        <v>10622.88399</v>
      </c>
      <c r="I164" s="33">
        <f t="shared" si="48"/>
        <v>11304.25253</v>
      </c>
      <c r="J164" s="33">
        <f t="shared" si="48"/>
        <v>11963.546259999999</v>
      </c>
      <c r="K164" s="33">
        <f t="shared" si="48"/>
        <v>12698.563630000001</v>
      </c>
      <c r="L164" s="33">
        <f t="shared" si="48"/>
        <v>13148.847529999999</v>
      </c>
      <c r="M164" s="33">
        <f t="shared" si="48"/>
        <v>13659.5144</v>
      </c>
      <c r="N164" s="33">
        <f t="shared" si="48"/>
        <v>14170.60975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5"/>
  <sheetViews>
    <sheetView topLeftCell="H16" zoomScale="85" zoomScaleNormal="85" workbookViewId="0">
      <selection activeCell="L31" sqref="L31:T62"/>
    </sheetView>
  </sheetViews>
  <sheetFormatPr defaultRowHeight="15" x14ac:dyDescent="0.25"/>
  <cols>
    <col min="1" max="2" width="14.7109375" style="51" customWidth="1"/>
    <col min="3" max="3" width="12.7109375" style="51" customWidth="1"/>
    <col min="4" max="5" width="10.7109375" style="51" customWidth="1"/>
    <col min="6" max="6" width="14.7109375" style="51" customWidth="1"/>
    <col min="7" max="7" width="18.85546875" style="16" customWidth="1"/>
    <col min="8" max="8" width="70" customWidth="1"/>
    <col min="9" max="19" width="18.85546875" customWidth="1"/>
    <col min="20" max="20" width="18.7109375" customWidth="1"/>
  </cols>
  <sheetData>
    <row r="1" spans="1:7" s="1" customFormat="1" ht="24" customHeight="1" x14ac:dyDescent="0.25">
      <c r="A1" s="2" t="s">
        <v>0</v>
      </c>
    </row>
    <row r="2" spans="1:7" s="3" customFormat="1" ht="12.95" customHeight="1" x14ac:dyDescent="0.25">
      <c r="A2" s="52" t="s">
        <v>1</v>
      </c>
      <c r="B2" s="53"/>
    </row>
    <row r="3" spans="1:7" s="3" customFormat="1" ht="12.95" customHeight="1" x14ac:dyDescent="0.25">
      <c r="A3" s="54" t="s">
        <v>2</v>
      </c>
      <c r="B3" s="53" t="s">
        <v>3</v>
      </c>
    </row>
    <row r="4" spans="1:7" s="3" customFormat="1" ht="12.95" customHeight="1" x14ac:dyDescent="0.25">
      <c r="A4" s="54" t="s">
        <v>4</v>
      </c>
      <c r="B4" s="53"/>
    </row>
    <row r="5" spans="1:7" s="3" customFormat="1" ht="12.95" customHeight="1" x14ac:dyDescent="0.25">
      <c r="A5" s="54" t="s">
        <v>5</v>
      </c>
      <c r="B5" s="53" t="s">
        <v>6</v>
      </c>
    </row>
    <row r="6" spans="1:7" s="3" customFormat="1" ht="12.95" customHeight="1" x14ac:dyDescent="0.25">
      <c r="A6" s="54" t="s">
        <v>7</v>
      </c>
      <c r="B6" s="53" t="s">
        <v>8</v>
      </c>
    </row>
    <row r="7" spans="1:7" s="3" customFormat="1" ht="12.95" customHeight="1" x14ac:dyDescent="0.25">
      <c r="A7" s="54" t="s">
        <v>9</v>
      </c>
      <c r="B7" s="53" t="s">
        <v>10</v>
      </c>
    </row>
    <row r="8" spans="1:7" s="3" customFormat="1" ht="12.95" customHeight="1" x14ac:dyDescent="0.25">
      <c r="A8" s="54" t="s">
        <v>11</v>
      </c>
      <c r="B8" s="53" t="s">
        <v>12</v>
      </c>
    </row>
    <row r="9" spans="1:7" s="3" customFormat="1" ht="12.95" customHeight="1" x14ac:dyDescent="0.25">
      <c r="A9" s="54"/>
      <c r="B9" s="53"/>
    </row>
    <row r="10" spans="1:7" s="7" customFormat="1" ht="12.95" customHeight="1" x14ac:dyDescent="0.25">
      <c r="A10" s="8" t="s">
        <v>13</v>
      </c>
      <c r="B10" s="9"/>
      <c r="C10" s="9"/>
      <c r="D10" s="9"/>
      <c r="E10" s="9"/>
      <c r="F10" s="9"/>
      <c r="G10" s="9"/>
    </row>
    <row r="11" spans="1:7" s="7" customFormat="1" ht="12.95" customHeight="1" x14ac:dyDescent="0.25">
      <c r="A11" s="9"/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</row>
    <row r="12" spans="1:7" s="7" customFormat="1" ht="12.95" customHeight="1" x14ac:dyDescent="0.25">
      <c r="A12" s="10" t="s">
        <v>20</v>
      </c>
      <c r="B12" s="9" t="s">
        <v>21</v>
      </c>
      <c r="C12" s="9" t="s">
        <v>22</v>
      </c>
      <c r="D12" s="9" t="s">
        <v>23</v>
      </c>
      <c r="E12" s="51" t="s">
        <v>340</v>
      </c>
      <c r="F12" s="9"/>
      <c r="G12" s="9"/>
    </row>
    <row r="13" spans="1:7" s="7" customFormat="1" ht="12.95" customHeight="1" x14ac:dyDescent="0.25">
      <c r="A13" s="10" t="s">
        <v>24</v>
      </c>
      <c r="B13" s="9" t="s">
        <v>25</v>
      </c>
      <c r="C13" s="9" t="s">
        <v>26</v>
      </c>
      <c r="D13" s="9" t="s">
        <v>23</v>
      </c>
      <c r="E13" s="51" t="s">
        <v>341</v>
      </c>
      <c r="F13" s="9"/>
      <c r="G13" s="9"/>
    </row>
    <row r="14" spans="1:7" s="7" customFormat="1" ht="12.95" customHeight="1" x14ac:dyDescent="0.25">
      <c r="A14" s="10" t="s">
        <v>27</v>
      </c>
      <c r="B14" s="9" t="s">
        <v>28</v>
      </c>
      <c r="C14" s="9" t="s">
        <v>263</v>
      </c>
      <c r="D14" s="9" t="s">
        <v>23</v>
      </c>
      <c r="E14" s="58">
        <v>2022</v>
      </c>
      <c r="F14" s="9"/>
      <c r="G14" s="9"/>
    </row>
    <row r="15" spans="1:7" s="7" customFormat="1" ht="12.95" customHeight="1" x14ac:dyDescent="0.25">
      <c r="A15" s="10" t="s">
        <v>30</v>
      </c>
      <c r="B15" s="9" t="s">
        <v>31</v>
      </c>
      <c r="C15" s="9" t="s">
        <v>264</v>
      </c>
      <c r="D15" s="9" t="s">
        <v>23</v>
      </c>
      <c r="E15" s="58">
        <v>6</v>
      </c>
      <c r="F15" s="9"/>
      <c r="G15" s="9"/>
    </row>
    <row r="16" spans="1:7" s="7" customFormat="1" ht="12.95" customHeight="1" x14ac:dyDescent="0.25">
      <c r="A16" s="10" t="s">
        <v>33</v>
      </c>
      <c r="B16" s="9" t="s">
        <v>34</v>
      </c>
      <c r="C16" s="9" t="s">
        <v>35</v>
      </c>
      <c r="D16" s="9" t="s">
        <v>23</v>
      </c>
      <c r="E16" s="51" t="s">
        <v>342</v>
      </c>
      <c r="G16" s="9"/>
    </row>
    <row r="17" spans="1:21" s="7" customFormat="1" ht="12.95" customHeight="1" x14ac:dyDescent="0.25">
      <c r="A17" s="10" t="s">
        <v>36</v>
      </c>
      <c r="B17" s="9" t="s">
        <v>37</v>
      </c>
      <c r="C17" s="9" t="s">
        <v>38</v>
      </c>
      <c r="D17" s="9" t="s">
        <v>23</v>
      </c>
      <c r="E17" s="51" t="s">
        <v>343</v>
      </c>
      <c r="G17" s="9"/>
    </row>
    <row r="18" spans="1:21" s="7" customFormat="1" ht="12.95" customHeight="1" x14ac:dyDescent="0.25">
      <c r="A18" s="10" t="s">
        <v>39</v>
      </c>
      <c r="B18" s="9" t="s">
        <v>40</v>
      </c>
      <c r="C18" s="9" t="s">
        <v>265</v>
      </c>
      <c r="D18" s="9" t="s">
        <v>23</v>
      </c>
      <c r="E18" s="58">
        <v>2021</v>
      </c>
      <c r="F18" s="9"/>
      <c r="G18" s="9"/>
    </row>
    <row r="19" spans="1:21" s="7" customFormat="1" ht="12.95" customHeight="1" x14ac:dyDescent="0.25">
      <c r="A19" s="10" t="s">
        <v>42</v>
      </c>
      <c r="B19" s="9" t="s">
        <v>43</v>
      </c>
      <c r="C19" s="9" t="s">
        <v>266</v>
      </c>
      <c r="D19" s="9" t="s">
        <v>23</v>
      </c>
      <c r="E19" s="58">
        <v>9</v>
      </c>
      <c r="F19" s="9"/>
      <c r="G19" s="11"/>
    </row>
    <row r="20" spans="1:21" s="7" customFormat="1" ht="12.95" customHeight="1" x14ac:dyDescent="0.25">
      <c r="A20" s="10" t="s">
        <v>46</v>
      </c>
      <c r="B20" s="9" t="s">
        <v>47</v>
      </c>
      <c r="C20" s="9" t="s">
        <v>48</v>
      </c>
      <c r="D20" s="9" t="s">
        <v>49</v>
      </c>
      <c r="E20" s="58" t="s">
        <v>45</v>
      </c>
      <c r="F20" s="9"/>
      <c r="G20" s="9" t="s">
        <v>50</v>
      </c>
    </row>
    <row r="21" spans="1:21" s="7" customFormat="1" ht="12.95" customHeight="1" x14ac:dyDescent="0.25">
      <c r="A21" s="10" t="s">
        <v>51</v>
      </c>
      <c r="B21" s="9" t="s">
        <v>52</v>
      </c>
      <c r="C21" s="9" t="s">
        <v>53</v>
      </c>
      <c r="D21" s="9" t="s">
        <v>23</v>
      </c>
      <c r="E21" s="58" t="s">
        <v>294</v>
      </c>
      <c r="F21" s="9"/>
      <c r="G21" s="9"/>
    </row>
    <row r="22" spans="1:21" s="7" customFormat="1" ht="12.95" customHeight="1" x14ac:dyDescent="0.25">
      <c r="A22" s="10" t="s">
        <v>54</v>
      </c>
      <c r="B22" s="9" t="s">
        <v>55</v>
      </c>
      <c r="C22" s="9" t="s">
        <v>56</v>
      </c>
      <c r="D22" s="9" t="s">
        <v>49</v>
      </c>
      <c r="E22" s="58" t="s">
        <v>55</v>
      </c>
      <c r="F22" s="9"/>
      <c r="G22" s="9" t="s">
        <v>57</v>
      </c>
    </row>
    <row r="23" spans="1:21" s="7" customFormat="1" ht="12.95" customHeight="1" x14ac:dyDescent="0.25">
      <c r="A23" s="10" t="s">
        <v>58</v>
      </c>
      <c r="B23" s="9" t="s">
        <v>59</v>
      </c>
      <c r="C23" s="9" t="s">
        <v>60</v>
      </c>
      <c r="D23" s="9" t="s">
        <v>61</v>
      </c>
      <c r="E23" s="58" t="s">
        <v>62</v>
      </c>
      <c r="F23" s="9"/>
      <c r="G23" s="11" t="s">
        <v>63</v>
      </c>
    </row>
    <row r="24" spans="1:21" s="7" customFormat="1" ht="12.95" customHeight="1" x14ac:dyDescent="0.25">
      <c r="A24" s="10"/>
      <c r="B24" s="9"/>
      <c r="C24" s="9"/>
      <c r="D24" s="9"/>
      <c r="E24" s="11"/>
      <c r="F24" s="9"/>
      <c r="G24" s="9"/>
    </row>
    <row r="25" spans="1:21" s="3" customFormat="1" ht="12.95" customHeight="1" x14ac:dyDescent="0.25">
      <c r="A25" s="4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 t="s">
        <v>65</v>
      </c>
      <c r="M25" s="5"/>
      <c r="N25" s="5"/>
      <c r="O25" s="5"/>
      <c r="P25" s="5"/>
      <c r="Q25" s="5"/>
      <c r="R25" s="5"/>
      <c r="S25" s="5"/>
      <c r="T25" s="5"/>
      <c r="U25" s="5" t="s">
        <v>65</v>
      </c>
    </row>
    <row r="26" spans="1:21" s="3" customFormat="1" ht="12.95" customHeight="1" x14ac:dyDescent="0.25">
      <c r="A26" s="6" t="s">
        <v>66</v>
      </c>
      <c r="B26" s="5" t="s">
        <v>67</v>
      </c>
      <c r="C26" s="5"/>
      <c r="D26" s="5"/>
      <c r="E26" s="5"/>
      <c r="F26" s="5"/>
      <c r="G26" s="5"/>
      <c r="H26" s="5"/>
      <c r="I26" s="5"/>
      <c r="J26" s="5"/>
      <c r="K26" s="5"/>
      <c r="L26" s="5" t="s">
        <v>65</v>
      </c>
      <c r="M26" s="5"/>
      <c r="N26" s="5"/>
      <c r="O26" s="5"/>
      <c r="P26" s="5"/>
      <c r="Q26" s="5"/>
      <c r="R26" s="5"/>
      <c r="S26" s="5"/>
      <c r="T26" s="5"/>
      <c r="U26" s="5" t="s">
        <v>65</v>
      </c>
    </row>
    <row r="27" spans="1:21" s="3" customFormat="1" ht="12.95" customHeight="1" x14ac:dyDescent="0.25">
      <c r="A27" s="6" t="s">
        <v>68</v>
      </c>
      <c r="B27" s="5" t="s">
        <v>69</v>
      </c>
      <c r="C27" s="5"/>
      <c r="D27" s="5"/>
      <c r="E27" s="5"/>
      <c r="F27" s="5"/>
      <c r="G27" s="5"/>
      <c r="H27" s="5"/>
      <c r="I27" s="5"/>
      <c r="J27" s="5"/>
      <c r="K27" s="5"/>
      <c r="L27" s="5" t="s">
        <v>65</v>
      </c>
      <c r="M27" s="5"/>
      <c r="N27" s="5"/>
      <c r="O27" s="5"/>
      <c r="P27" s="5"/>
      <c r="Q27" s="5"/>
      <c r="R27" s="5"/>
      <c r="S27" s="5"/>
      <c r="T27" s="5"/>
      <c r="U27" s="5" t="s">
        <v>65</v>
      </c>
    </row>
    <row r="28" spans="1:21" s="3" customFormat="1" ht="12.95" customHeight="1" x14ac:dyDescent="0.25">
      <c r="A28" s="6" t="s">
        <v>70</v>
      </c>
      <c r="B28" s="5" t="s">
        <v>71</v>
      </c>
      <c r="C28" s="5"/>
      <c r="D28" s="5"/>
      <c r="E28" s="5"/>
      <c r="F28" s="5"/>
      <c r="G28" s="5"/>
      <c r="H28" s="5"/>
      <c r="I28" s="5"/>
      <c r="J28" s="5"/>
      <c r="K28" s="5"/>
      <c r="L28" s="5" t="s">
        <v>65</v>
      </c>
      <c r="M28" s="5"/>
      <c r="N28" s="5"/>
      <c r="O28" s="5"/>
      <c r="P28" s="5"/>
      <c r="Q28" s="5"/>
      <c r="R28" s="5"/>
      <c r="S28" s="5"/>
      <c r="T28" s="5"/>
      <c r="U28" s="5" t="s">
        <v>65</v>
      </c>
    </row>
    <row r="29" spans="1:21" s="3" customFormat="1" ht="12.95" customHeight="1" x14ac:dyDescent="0.25">
      <c r="A29" s="6" t="s">
        <v>72</v>
      </c>
      <c r="B29" s="5" t="s">
        <v>73</v>
      </c>
      <c r="C29" s="5"/>
      <c r="D29" s="5"/>
      <c r="E29" s="5"/>
      <c r="F29" s="5"/>
      <c r="G29" s="5"/>
      <c r="H29" s="5"/>
      <c r="I29" s="5"/>
      <c r="J29" s="5"/>
      <c r="K29" s="5"/>
      <c r="L29" s="5" t="s">
        <v>65</v>
      </c>
      <c r="M29" s="5"/>
      <c r="N29" s="5"/>
      <c r="O29" s="5"/>
      <c r="P29" s="5"/>
      <c r="Q29" s="5"/>
      <c r="R29" s="5"/>
      <c r="S29" s="5"/>
      <c r="T29" s="5"/>
      <c r="U29" s="5" t="s">
        <v>65</v>
      </c>
    </row>
    <row r="30" spans="1:21" s="3" customFormat="1" ht="12.95" customHeight="1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 t="s">
        <v>65</v>
      </c>
      <c r="M30" s="5"/>
      <c r="N30" s="5"/>
      <c r="O30" s="5"/>
      <c r="P30" s="5"/>
      <c r="Q30" s="5"/>
      <c r="R30" s="5"/>
      <c r="S30" s="5"/>
      <c r="T30" s="5"/>
      <c r="U30" s="5" t="s">
        <v>65</v>
      </c>
    </row>
    <row r="31" spans="1:21" s="3" customFormat="1" ht="12.95" customHeight="1" x14ac:dyDescent="0.25">
      <c r="A31" s="6"/>
      <c r="B31" s="5"/>
      <c r="C31" s="5"/>
      <c r="D31" s="5"/>
      <c r="E31" s="5"/>
      <c r="F31" s="5"/>
      <c r="G31" s="6" t="s">
        <v>74</v>
      </c>
      <c r="H31" s="5" t="s">
        <v>15</v>
      </c>
      <c r="I31" s="5" t="s">
        <v>75</v>
      </c>
      <c r="J31" s="5" t="s">
        <v>76</v>
      </c>
      <c r="K31" s="5" t="s">
        <v>77</v>
      </c>
      <c r="L31" s="5" t="s">
        <v>78</v>
      </c>
      <c r="M31" s="5" t="s">
        <v>79</v>
      </c>
      <c r="N31" s="5" t="s">
        <v>80</v>
      </c>
      <c r="O31" s="5" t="s">
        <v>81</v>
      </c>
      <c r="P31" s="5" t="s">
        <v>82</v>
      </c>
      <c r="Q31" s="5" t="s">
        <v>83</v>
      </c>
      <c r="R31" s="5" t="s">
        <v>84</v>
      </c>
      <c r="S31" s="5" t="s">
        <v>85</v>
      </c>
      <c r="T31" s="5" t="s">
        <v>86</v>
      </c>
      <c r="U31" s="5" t="s">
        <v>65</v>
      </c>
    </row>
    <row r="32" spans="1:21" s="3" customFormat="1" ht="12.95" customHeight="1" x14ac:dyDescent="0.25">
      <c r="A32" s="6"/>
      <c r="B32" s="5"/>
      <c r="C32" s="5"/>
      <c r="D32" s="5"/>
      <c r="E32" s="5"/>
      <c r="F32" s="5"/>
      <c r="G32" s="6" t="s">
        <v>87</v>
      </c>
      <c r="H32" s="5" t="s">
        <v>15</v>
      </c>
      <c r="I32" s="5" t="s">
        <v>88</v>
      </c>
      <c r="J32" s="5" t="s">
        <v>88</v>
      </c>
      <c r="K32" s="5" t="s">
        <v>89</v>
      </c>
      <c r="L32" s="5" t="s">
        <v>88</v>
      </c>
      <c r="M32" s="5" t="s">
        <v>88</v>
      </c>
      <c r="N32" s="5" t="s">
        <v>88</v>
      </c>
      <c r="O32" s="5" t="s">
        <v>88</v>
      </c>
      <c r="P32" s="5" t="s">
        <v>88</v>
      </c>
      <c r="Q32" s="5" t="s">
        <v>88</v>
      </c>
      <c r="R32" s="5" t="s">
        <v>88</v>
      </c>
      <c r="S32" s="5" t="s">
        <v>88</v>
      </c>
      <c r="T32" s="5" t="s">
        <v>88</v>
      </c>
      <c r="U32" s="5" t="s">
        <v>65</v>
      </c>
    </row>
    <row r="33" spans="1:21" s="3" customFormat="1" ht="12.95" customHeight="1" x14ac:dyDescent="0.25">
      <c r="A33" s="6"/>
      <c r="B33" s="5"/>
      <c r="C33" s="5"/>
      <c r="D33" s="5"/>
      <c r="E33" s="5"/>
      <c r="F33" s="5"/>
      <c r="G33" s="6" t="s">
        <v>90</v>
      </c>
      <c r="H33" s="5"/>
      <c r="I33" s="5" t="s">
        <v>91</v>
      </c>
      <c r="J33" s="5" t="s">
        <v>91</v>
      </c>
      <c r="K33" s="5"/>
      <c r="L33" s="5" t="s">
        <v>344</v>
      </c>
      <c r="M33" s="5" t="s">
        <v>344</v>
      </c>
      <c r="N33" s="5" t="s">
        <v>344</v>
      </c>
      <c r="O33" s="5" t="s">
        <v>344</v>
      </c>
      <c r="P33" s="5" t="s">
        <v>344</v>
      </c>
      <c r="Q33" s="5" t="s">
        <v>344</v>
      </c>
      <c r="R33" s="5" t="s">
        <v>344</v>
      </c>
      <c r="S33" s="5" t="s">
        <v>344</v>
      </c>
      <c r="T33" s="5" t="s">
        <v>344</v>
      </c>
      <c r="U33" s="5" t="s">
        <v>65</v>
      </c>
    </row>
    <row r="34" spans="1:21" s="3" customFormat="1" ht="12.95" customHeight="1" x14ac:dyDescent="0.25">
      <c r="A34" s="6"/>
      <c r="B34" s="5"/>
      <c r="C34" s="5"/>
      <c r="D34" s="5"/>
      <c r="E34" s="5"/>
      <c r="F34" s="5"/>
      <c r="G34" s="6" t="s">
        <v>92</v>
      </c>
      <c r="H34" s="5" t="s">
        <v>15</v>
      </c>
      <c r="I34" s="5" t="s">
        <v>93</v>
      </c>
      <c r="J34" s="5" t="s">
        <v>94</v>
      </c>
      <c r="K34" s="5"/>
      <c r="L34" s="5" t="s">
        <v>95</v>
      </c>
      <c r="M34" s="5" t="s">
        <v>96</v>
      </c>
      <c r="N34" s="5" t="s">
        <v>97</v>
      </c>
      <c r="O34" s="5" t="s">
        <v>98</v>
      </c>
      <c r="P34" s="5" t="s">
        <v>99</v>
      </c>
      <c r="Q34" s="5" t="s">
        <v>100</v>
      </c>
      <c r="R34" s="5" t="s">
        <v>101</v>
      </c>
      <c r="S34" s="5" t="s">
        <v>102</v>
      </c>
      <c r="T34" s="5" t="s">
        <v>103</v>
      </c>
      <c r="U34" s="5" t="s">
        <v>65</v>
      </c>
    </row>
    <row r="35" spans="1:21" s="3" customFormat="1" ht="12.95" customHeight="1" x14ac:dyDescent="0.25">
      <c r="A35" s="6"/>
      <c r="B35" s="5"/>
      <c r="C35" s="5"/>
      <c r="D35" s="5"/>
      <c r="E35" s="5"/>
      <c r="F35" s="5"/>
      <c r="G35" s="6" t="s">
        <v>104</v>
      </c>
      <c r="H35" s="5" t="s">
        <v>105</v>
      </c>
      <c r="I35" s="5" t="s">
        <v>105</v>
      </c>
      <c r="J35" s="5" t="s">
        <v>105</v>
      </c>
      <c r="K35" s="5" t="s">
        <v>106</v>
      </c>
      <c r="L35" s="5" t="s">
        <v>107</v>
      </c>
      <c r="M35" s="5" t="s">
        <v>107</v>
      </c>
      <c r="N35" s="5" t="s">
        <v>107</v>
      </c>
      <c r="O35" s="5" t="s">
        <v>107</v>
      </c>
      <c r="P35" s="5" t="s">
        <v>107</v>
      </c>
      <c r="Q35" s="5" t="s">
        <v>107</v>
      </c>
      <c r="R35" s="5" t="s">
        <v>107</v>
      </c>
      <c r="S35" s="5" t="s">
        <v>107</v>
      </c>
      <c r="T35" s="5" t="s">
        <v>107</v>
      </c>
      <c r="U35" s="5" t="s">
        <v>65</v>
      </c>
    </row>
    <row r="36" spans="1:21" s="3" customFormat="1" ht="12.95" customHeight="1" x14ac:dyDescent="0.25">
      <c r="A36" s="6"/>
      <c r="B36" s="5"/>
      <c r="C36" s="5"/>
      <c r="D36" s="5"/>
      <c r="E36" s="5"/>
      <c r="F36" s="5"/>
      <c r="G36" s="6" t="s">
        <v>9</v>
      </c>
      <c r="H36" s="5" t="s">
        <v>108</v>
      </c>
      <c r="I36" s="5" t="s">
        <v>109</v>
      </c>
      <c r="J36" s="5" t="s">
        <v>110</v>
      </c>
      <c r="K36" s="5" t="s">
        <v>111</v>
      </c>
      <c r="L36" s="5" t="s">
        <v>112</v>
      </c>
      <c r="M36" s="5" t="s">
        <v>110</v>
      </c>
      <c r="N36" s="5" t="s">
        <v>110</v>
      </c>
      <c r="O36" s="5" t="s">
        <v>110</v>
      </c>
      <c r="P36" s="5" t="s">
        <v>110</v>
      </c>
      <c r="Q36" s="5" t="s">
        <v>110</v>
      </c>
      <c r="R36" s="5" t="s">
        <v>110</v>
      </c>
      <c r="S36" s="5" t="s">
        <v>110</v>
      </c>
      <c r="T36" s="5" t="s">
        <v>110</v>
      </c>
      <c r="U36" s="5" t="s">
        <v>65</v>
      </c>
    </row>
    <row r="37" spans="1:21" s="3" customFormat="1" ht="12.95" customHeight="1" x14ac:dyDescent="0.25">
      <c r="A37" s="6"/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 t="s">
        <v>65</v>
      </c>
    </row>
    <row r="38" spans="1:21" s="12" customFormat="1" ht="12.95" customHeight="1" x14ac:dyDescent="0.25">
      <c r="A38" s="13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 t="s">
        <v>65</v>
      </c>
      <c r="M38" s="14"/>
      <c r="N38" s="14"/>
      <c r="O38" s="14"/>
      <c r="P38" s="14"/>
      <c r="Q38" s="14"/>
      <c r="R38" s="14"/>
      <c r="S38" s="14"/>
      <c r="T38" s="14"/>
      <c r="U38" s="14" t="s">
        <v>65</v>
      </c>
    </row>
    <row r="39" spans="1:21" s="12" customFormat="1" ht="12.95" customHeight="1" x14ac:dyDescent="0.25">
      <c r="A39" s="15" t="s">
        <v>66</v>
      </c>
      <c r="B39" s="14" t="s">
        <v>113</v>
      </c>
      <c r="C39" s="14"/>
      <c r="D39" s="14"/>
      <c r="E39" s="14"/>
      <c r="F39" s="14"/>
      <c r="G39" s="14"/>
      <c r="H39" s="14"/>
      <c r="I39" s="14"/>
      <c r="J39" s="14"/>
      <c r="K39" s="14"/>
      <c r="L39" s="14" t="s">
        <v>65</v>
      </c>
      <c r="M39" s="14"/>
      <c r="N39" s="14"/>
      <c r="O39" s="14"/>
      <c r="P39" s="14"/>
      <c r="Q39" s="14"/>
      <c r="R39" s="14"/>
      <c r="S39" s="14"/>
      <c r="T39" s="14"/>
      <c r="U39" s="14" t="s">
        <v>65</v>
      </c>
    </row>
    <row r="40" spans="1:21" s="12" customFormat="1" ht="12.95" customHeight="1" x14ac:dyDescent="0.25">
      <c r="A40" s="15" t="s">
        <v>68</v>
      </c>
      <c r="B40" s="14" t="s">
        <v>69</v>
      </c>
      <c r="C40" s="14"/>
      <c r="D40" s="14"/>
      <c r="E40" s="14"/>
      <c r="F40" s="14"/>
      <c r="G40" s="14"/>
      <c r="H40" s="14"/>
      <c r="I40" s="14"/>
      <c r="J40" s="14"/>
      <c r="K40" s="14"/>
      <c r="L40" s="14" t="s">
        <v>65</v>
      </c>
      <c r="M40" s="14"/>
      <c r="N40" s="14"/>
      <c r="O40" s="14"/>
      <c r="P40" s="14"/>
      <c r="Q40" s="14"/>
      <c r="R40" s="14"/>
      <c r="S40" s="14"/>
      <c r="T40" s="14"/>
      <c r="U40" s="14" t="s">
        <v>65</v>
      </c>
    </row>
    <row r="41" spans="1:21" s="12" customFormat="1" ht="12.95" customHeight="1" x14ac:dyDescent="0.25">
      <c r="A41" s="15" t="s">
        <v>70</v>
      </c>
      <c r="B41" s="14" t="s">
        <v>71</v>
      </c>
      <c r="C41" s="14"/>
      <c r="D41" s="14"/>
      <c r="E41" s="14"/>
      <c r="F41" s="14"/>
      <c r="G41" s="14"/>
      <c r="H41" s="14"/>
      <c r="I41" s="14"/>
      <c r="J41" s="14"/>
      <c r="K41" s="14"/>
      <c r="L41" s="14" t="s">
        <v>65</v>
      </c>
      <c r="M41" s="14"/>
      <c r="N41" s="14"/>
      <c r="O41" s="14"/>
      <c r="P41" s="14"/>
      <c r="Q41" s="14"/>
      <c r="R41" s="14"/>
      <c r="S41" s="14"/>
      <c r="T41" s="14"/>
      <c r="U41" s="14" t="s">
        <v>65</v>
      </c>
    </row>
    <row r="42" spans="1:21" s="12" customFormat="1" ht="12.95" customHeight="1" x14ac:dyDescent="0.25">
      <c r="A42" s="15" t="s">
        <v>72</v>
      </c>
      <c r="B42" s="14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 t="s">
        <v>65</v>
      </c>
      <c r="M42" s="14"/>
      <c r="N42" s="14"/>
      <c r="O42" s="14"/>
      <c r="P42" s="14"/>
      <c r="Q42" s="14"/>
      <c r="R42" s="14"/>
      <c r="S42" s="14"/>
      <c r="T42" s="14"/>
      <c r="U42" s="14" t="s">
        <v>65</v>
      </c>
    </row>
    <row r="43" spans="1:21" s="12" customFormat="1" ht="12.95" customHeight="1" x14ac:dyDescent="0.25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65</v>
      </c>
      <c r="M43" s="14"/>
      <c r="N43" s="14"/>
      <c r="O43" s="14"/>
      <c r="P43" s="14"/>
      <c r="Q43" s="14"/>
      <c r="R43" s="14"/>
      <c r="S43" s="14"/>
      <c r="T43" s="14"/>
      <c r="U43" s="14" t="s">
        <v>65</v>
      </c>
    </row>
    <row r="44" spans="1:21" s="12" customFormat="1" ht="12.95" customHeight="1" x14ac:dyDescent="0.25">
      <c r="A44" s="15"/>
      <c r="B44" s="14"/>
      <c r="C44" s="14"/>
      <c r="D44" s="14"/>
      <c r="E44" s="14"/>
      <c r="F44" s="14"/>
      <c r="G44" s="15" t="s">
        <v>74</v>
      </c>
      <c r="H44" s="14" t="s">
        <v>15</v>
      </c>
      <c r="I44" s="14" t="s">
        <v>75</v>
      </c>
      <c r="J44" s="14" t="s">
        <v>76</v>
      </c>
      <c r="K44" s="14" t="s">
        <v>77</v>
      </c>
      <c r="L44" s="14" t="s">
        <v>78</v>
      </c>
      <c r="M44" s="14" t="s">
        <v>79</v>
      </c>
      <c r="N44" s="14" t="s">
        <v>80</v>
      </c>
      <c r="O44" s="14" t="s">
        <v>81</v>
      </c>
      <c r="P44" s="14" t="s">
        <v>82</v>
      </c>
      <c r="Q44" s="14" t="s">
        <v>83</v>
      </c>
      <c r="R44" s="14" t="s">
        <v>84</v>
      </c>
      <c r="S44" s="14" t="s">
        <v>85</v>
      </c>
      <c r="T44" s="14" t="s">
        <v>86</v>
      </c>
      <c r="U44" s="14" t="s">
        <v>65</v>
      </c>
    </row>
    <row r="45" spans="1:21" s="12" customFormat="1" ht="12.95" customHeight="1" x14ac:dyDescent="0.25">
      <c r="A45" s="15"/>
      <c r="B45" s="14"/>
      <c r="C45" s="14"/>
      <c r="D45" s="14"/>
      <c r="E45" s="14"/>
      <c r="F45" s="14"/>
      <c r="G45" s="15" t="s">
        <v>87</v>
      </c>
      <c r="H45" s="14" t="s">
        <v>15</v>
      </c>
      <c r="I45" s="14" t="s">
        <v>88</v>
      </c>
      <c r="J45" s="14" t="s">
        <v>88</v>
      </c>
      <c r="K45" s="14" t="s">
        <v>89</v>
      </c>
      <c r="L45" s="14" t="s">
        <v>88</v>
      </c>
      <c r="M45" s="14" t="s">
        <v>88</v>
      </c>
      <c r="N45" s="14" t="s">
        <v>88</v>
      </c>
      <c r="O45" s="14" t="s">
        <v>88</v>
      </c>
      <c r="P45" s="14" t="s">
        <v>88</v>
      </c>
      <c r="Q45" s="14" t="s">
        <v>88</v>
      </c>
      <c r="R45" s="14" t="s">
        <v>88</v>
      </c>
      <c r="S45" s="14" t="s">
        <v>88</v>
      </c>
      <c r="T45" s="14" t="s">
        <v>88</v>
      </c>
      <c r="U45" s="14" t="s">
        <v>65</v>
      </c>
    </row>
    <row r="46" spans="1:21" s="12" customFormat="1" ht="12.95" customHeight="1" x14ac:dyDescent="0.25">
      <c r="A46" s="15"/>
      <c r="B46" s="14"/>
      <c r="C46" s="14"/>
      <c r="D46" s="14"/>
      <c r="E46" s="14"/>
      <c r="F46" s="14"/>
      <c r="G46" s="15" t="s">
        <v>90</v>
      </c>
      <c r="H46" s="14"/>
      <c r="I46" s="14" t="s">
        <v>91</v>
      </c>
      <c r="J46" s="14" t="s">
        <v>91</v>
      </c>
      <c r="K46" s="14"/>
      <c r="L46" s="14" t="s">
        <v>344</v>
      </c>
      <c r="M46" s="14" t="s">
        <v>344</v>
      </c>
      <c r="N46" s="14" t="s">
        <v>344</v>
      </c>
      <c r="O46" s="14" t="s">
        <v>344</v>
      </c>
      <c r="P46" s="14" t="s">
        <v>344</v>
      </c>
      <c r="Q46" s="14" t="s">
        <v>344</v>
      </c>
      <c r="R46" s="14" t="s">
        <v>344</v>
      </c>
      <c r="S46" s="14" t="s">
        <v>344</v>
      </c>
      <c r="T46" s="14" t="s">
        <v>344</v>
      </c>
      <c r="U46" s="14" t="s">
        <v>65</v>
      </c>
    </row>
    <row r="47" spans="1:21" s="12" customFormat="1" ht="12.95" customHeight="1" x14ac:dyDescent="0.25">
      <c r="A47" s="15"/>
      <c r="B47" s="14"/>
      <c r="C47" s="14"/>
      <c r="D47" s="14"/>
      <c r="E47" s="14"/>
      <c r="F47" s="14"/>
      <c r="G47" s="15" t="s">
        <v>92</v>
      </c>
      <c r="H47" s="14" t="s">
        <v>15</v>
      </c>
      <c r="I47" s="14" t="s">
        <v>93</v>
      </c>
      <c r="J47" s="14" t="s">
        <v>94</v>
      </c>
      <c r="K47" s="14"/>
      <c r="L47" s="14" t="s">
        <v>95</v>
      </c>
      <c r="M47" s="14" t="s">
        <v>96</v>
      </c>
      <c r="N47" s="14" t="s">
        <v>97</v>
      </c>
      <c r="O47" s="14" t="s">
        <v>98</v>
      </c>
      <c r="P47" s="14" t="s">
        <v>99</v>
      </c>
      <c r="Q47" s="14" t="s">
        <v>100</v>
      </c>
      <c r="R47" s="14" t="s">
        <v>101</v>
      </c>
      <c r="S47" s="14" t="s">
        <v>102</v>
      </c>
      <c r="T47" s="14" t="s">
        <v>103</v>
      </c>
      <c r="U47" s="14" t="s">
        <v>65</v>
      </c>
    </row>
    <row r="48" spans="1:21" s="12" customFormat="1" ht="12.95" customHeight="1" x14ac:dyDescent="0.25">
      <c r="A48" s="15"/>
      <c r="B48" s="14"/>
      <c r="C48" s="14"/>
      <c r="D48" s="14"/>
      <c r="E48" s="14"/>
      <c r="F48" s="14"/>
      <c r="G48" s="15" t="s">
        <v>104</v>
      </c>
      <c r="H48" s="14" t="s">
        <v>105</v>
      </c>
      <c r="I48" s="14" t="s">
        <v>105</v>
      </c>
      <c r="J48" s="14" t="s">
        <v>105</v>
      </c>
      <c r="K48" s="14" t="s">
        <v>106</v>
      </c>
      <c r="L48" s="14" t="s">
        <v>107</v>
      </c>
      <c r="M48" s="14" t="s">
        <v>107</v>
      </c>
      <c r="N48" s="14" t="s">
        <v>107</v>
      </c>
      <c r="O48" s="14" t="s">
        <v>107</v>
      </c>
      <c r="P48" s="14" t="s">
        <v>107</v>
      </c>
      <c r="Q48" s="14" t="s">
        <v>107</v>
      </c>
      <c r="R48" s="14" t="s">
        <v>107</v>
      </c>
      <c r="S48" s="14" t="s">
        <v>107</v>
      </c>
      <c r="T48" s="14" t="s">
        <v>107</v>
      </c>
      <c r="U48" s="14" t="s">
        <v>65</v>
      </c>
    </row>
    <row r="49" spans="1:21" s="12" customFormat="1" ht="12.95" customHeight="1" x14ac:dyDescent="0.25">
      <c r="A49" s="15"/>
      <c r="B49" s="14"/>
      <c r="C49" s="14"/>
      <c r="D49" s="14"/>
      <c r="E49" s="14"/>
      <c r="F49" s="14"/>
      <c r="G49" s="15" t="s">
        <v>9</v>
      </c>
      <c r="H49" s="14" t="s">
        <v>108</v>
      </c>
      <c r="I49" s="14" t="s">
        <v>109</v>
      </c>
      <c r="J49" s="14" t="s">
        <v>110</v>
      </c>
      <c r="K49" s="14" t="s">
        <v>111</v>
      </c>
      <c r="L49" s="14" t="s">
        <v>112</v>
      </c>
      <c r="M49" s="14" t="s">
        <v>110</v>
      </c>
      <c r="N49" s="14" t="s">
        <v>110</v>
      </c>
      <c r="O49" s="14" t="s">
        <v>110</v>
      </c>
      <c r="P49" s="14" t="s">
        <v>110</v>
      </c>
      <c r="Q49" s="14" t="s">
        <v>110</v>
      </c>
      <c r="R49" s="14" t="s">
        <v>110</v>
      </c>
      <c r="S49" s="14" t="s">
        <v>110</v>
      </c>
      <c r="T49" s="14" t="s">
        <v>110</v>
      </c>
      <c r="U49" s="14" t="s">
        <v>65</v>
      </c>
    </row>
    <row r="50" spans="1:21" s="12" customFormat="1" ht="12.95" customHeight="1" x14ac:dyDescent="0.25">
      <c r="A50" s="15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 t="s">
        <v>65</v>
      </c>
    </row>
    <row r="51" spans="1:21" s="3" customFormat="1" ht="12.95" customHeight="1" x14ac:dyDescent="0.25">
      <c r="A51" s="4" t="s">
        <v>64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 t="s">
        <v>65</v>
      </c>
      <c r="M51" s="5"/>
      <c r="N51" s="5"/>
      <c r="O51" s="5"/>
      <c r="P51" s="5"/>
      <c r="Q51" s="5"/>
      <c r="R51" s="5"/>
      <c r="S51" s="5"/>
      <c r="T51" s="5"/>
      <c r="U51" s="5" t="s">
        <v>65</v>
      </c>
    </row>
    <row r="52" spans="1:21" s="3" customFormat="1" ht="12.95" customHeight="1" x14ac:dyDescent="0.25">
      <c r="A52" s="6" t="s">
        <v>66</v>
      </c>
      <c r="B52" s="5" t="s">
        <v>114</v>
      </c>
      <c r="C52" s="5"/>
      <c r="D52" s="5"/>
      <c r="E52" s="5"/>
      <c r="F52" s="5"/>
      <c r="G52" s="5"/>
      <c r="H52" s="5"/>
      <c r="I52" s="5"/>
      <c r="J52" s="5"/>
      <c r="K52" s="5"/>
      <c r="L52" s="5" t="s">
        <v>65</v>
      </c>
      <c r="M52" s="5"/>
      <c r="N52" s="5"/>
      <c r="O52" s="5"/>
      <c r="P52" s="5"/>
      <c r="Q52" s="5"/>
      <c r="R52" s="5"/>
      <c r="S52" s="5"/>
      <c r="T52" s="5"/>
      <c r="U52" s="5" t="s">
        <v>65</v>
      </c>
    </row>
    <row r="53" spans="1:21" s="3" customFormat="1" ht="12.95" customHeight="1" x14ac:dyDescent="0.25">
      <c r="A53" s="6" t="s">
        <v>68</v>
      </c>
      <c r="B53" s="5" t="s">
        <v>69</v>
      </c>
      <c r="C53" s="5"/>
      <c r="D53" s="5"/>
      <c r="E53" s="5"/>
      <c r="F53" s="5"/>
      <c r="G53" s="5"/>
      <c r="H53" s="5"/>
      <c r="I53" s="5"/>
      <c r="J53" s="5"/>
      <c r="K53" s="5"/>
      <c r="L53" s="5" t="s">
        <v>65</v>
      </c>
      <c r="M53" s="5"/>
      <c r="N53" s="5"/>
      <c r="O53" s="5"/>
      <c r="P53" s="5"/>
      <c r="Q53" s="5"/>
      <c r="R53" s="5"/>
      <c r="S53" s="5"/>
      <c r="T53" s="5"/>
      <c r="U53" s="5" t="s">
        <v>65</v>
      </c>
    </row>
    <row r="54" spans="1:21" s="3" customFormat="1" ht="12.95" customHeight="1" x14ac:dyDescent="0.25">
      <c r="A54" s="6" t="s">
        <v>70</v>
      </c>
      <c r="B54" s="5" t="s">
        <v>115</v>
      </c>
      <c r="C54" s="5"/>
      <c r="D54" s="5"/>
      <c r="E54" s="5"/>
      <c r="F54" s="5"/>
      <c r="G54" s="5"/>
      <c r="H54" s="5"/>
      <c r="I54" s="5"/>
      <c r="J54" s="5"/>
      <c r="K54" s="5"/>
      <c r="L54" s="5" t="s">
        <v>65</v>
      </c>
      <c r="M54" s="5"/>
      <c r="N54" s="5"/>
      <c r="O54" s="5"/>
      <c r="P54" s="5"/>
      <c r="Q54" s="5"/>
      <c r="R54" s="5"/>
      <c r="S54" s="5"/>
      <c r="T54" s="5"/>
      <c r="U54" s="5" t="s">
        <v>65</v>
      </c>
    </row>
    <row r="55" spans="1:21" s="3" customFormat="1" ht="12.95" customHeight="1" x14ac:dyDescent="0.25">
      <c r="A55" s="6" t="s">
        <v>72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 t="s">
        <v>65</v>
      </c>
      <c r="M55" s="5"/>
      <c r="N55" s="5"/>
      <c r="O55" s="5"/>
      <c r="P55" s="5"/>
      <c r="Q55" s="5"/>
      <c r="R55" s="5"/>
      <c r="S55" s="5"/>
      <c r="T55" s="5"/>
      <c r="U55" s="5" t="s">
        <v>65</v>
      </c>
    </row>
    <row r="56" spans="1:21" s="3" customFormat="1" ht="12.95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 t="s">
        <v>65</v>
      </c>
      <c r="M56" s="5"/>
      <c r="N56" s="5"/>
      <c r="O56" s="5"/>
      <c r="P56" s="5"/>
      <c r="Q56" s="5"/>
      <c r="R56" s="5"/>
      <c r="S56" s="5"/>
      <c r="T56" s="5"/>
      <c r="U56" s="5" t="s">
        <v>65</v>
      </c>
    </row>
    <row r="57" spans="1:21" s="3" customFormat="1" ht="12.95" customHeight="1" x14ac:dyDescent="0.25">
      <c r="A57" s="6"/>
      <c r="B57" s="5"/>
      <c r="C57" s="5"/>
      <c r="D57" s="5"/>
      <c r="E57" s="5"/>
      <c r="F57" s="5"/>
      <c r="G57" s="6" t="s">
        <v>74</v>
      </c>
      <c r="H57" s="5" t="s">
        <v>15</v>
      </c>
      <c r="I57" s="5" t="s">
        <v>75</v>
      </c>
      <c r="J57" s="5" t="s">
        <v>76</v>
      </c>
      <c r="K57" s="5" t="s">
        <v>77</v>
      </c>
      <c r="L57" s="5" t="s">
        <v>78</v>
      </c>
      <c r="M57" s="5" t="s">
        <v>79</v>
      </c>
      <c r="N57" s="5" t="s">
        <v>80</v>
      </c>
      <c r="O57" s="5" t="s">
        <v>81</v>
      </c>
      <c r="P57" s="5" t="s">
        <v>82</v>
      </c>
      <c r="Q57" s="5" t="s">
        <v>83</v>
      </c>
      <c r="R57" s="5" t="s">
        <v>84</v>
      </c>
      <c r="S57" s="5" t="s">
        <v>85</v>
      </c>
      <c r="T57" s="5" t="s">
        <v>86</v>
      </c>
      <c r="U57" s="5" t="s">
        <v>65</v>
      </c>
    </row>
    <row r="58" spans="1:21" s="3" customFormat="1" ht="12.95" customHeight="1" x14ac:dyDescent="0.25">
      <c r="A58" s="6"/>
      <c r="B58" s="5"/>
      <c r="C58" s="5"/>
      <c r="D58" s="5"/>
      <c r="E58" s="5"/>
      <c r="F58" s="5"/>
      <c r="G58" s="6" t="s">
        <v>87</v>
      </c>
      <c r="H58" s="5" t="s">
        <v>15</v>
      </c>
      <c r="I58" s="5" t="s">
        <v>88</v>
      </c>
      <c r="J58" s="5" t="s">
        <v>88</v>
      </c>
      <c r="K58" s="5" t="s">
        <v>89</v>
      </c>
      <c r="L58" s="5" t="s">
        <v>88</v>
      </c>
      <c r="M58" s="5" t="s">
        <v>88</v>
      </c>
      <c r="N58" s="5" t="s">
        <v>88</v>
      </c>
      <c r="O58" s="5" t="s">
        <v>88</v>
      </c>
      <c r="P58" s="5" t="s">
        <v>88</v>
      </c>
      <c r="Q58" s="5" t="s">
        <v>88</v>
      </c>
      <c r="R58" s="5" t="s">
        <v>88</v>
      </c>
      <c r="S58" s="5" t="s">
        <v>88</v>
      </c>
      <c r="T58" s="5" t="s">
        <v>88</v>
      </c>
      <c r="U58" s="5" t="s">
        <v>65</v>
      </c>
    </row>
    <row r="59" spans="1:21" s="3" customFormat="1" ht="12.95" customHeight="1" x14ac:dyDescent="0.25">
      <c r="A59" s="6"/>
      <c r="B59" s="5"/>
      <c r="C59" s="5"/>
      <c r="D59" s="5"/>
      <c r="E59" s="5"/>
      <c r="F59" s="5"/>
      <c r="G59" s="6" t="s">
        <v>90</v>
      </c>
      <c r="H59" s="5"/>
      <c r="I59" s="5" t="s">
        <v>91</v>
      </c>
      <c r="J59" s="5" t="s">
        <v>91</v>
      </c>
      <c r="K59" s="5"/>
      <c r="L59" s="5" t="s">
        <v>344</v>
      </c>
      <c r="M59" s="5" t="s">
        <v>344</v>
      </c>
      <c r="N59" s="5" t="s">
        <v>344</v>
      </c>
      <c r="O59" s="5" t="s">
        <v>344</v>
      </c>
      <c r="P59" s="5" t="s">
        <v>344</v>
      </c>
      <c r="Q59" s="5" t="s">
        <v>344</v>
      </c>
      <c r="R59" s="5" t="s">
        <v>344</v>
      </c>
      <c r="S59" s="5" t="s">
        <v>344</v>
      </c>
      <c r="T59" s="5" t="s">
        <v>344</v>
      </c>
      <c r="U59" s="5" t="s">
        <v>65</v>
      </c>
    </row>
    <row r="60" spans="1:21" s="3" customFormat="1" ht="12.95" customHeight="1" x14ac:dyDescent="0.25">
      <c r="A60" s="6"/>
      <c r="B60" s="5"/>
      <c r="C60" s="5"/>
      <c r="D60" s="5"/>
      <c r="E60" s="5"/>
      <c r="F60" s="5"/>
      <c r="G60" s="6" t="s">
        <v>92</v>
      </c>
      <c r="H60" s="5" t="s">
        <v>15</v>
      </c>
      <c r="I60" s="5" t="s">
        <v>116</v>
      </c>
      <c r="J60" s="5" t="s">
        <v>117</v>
      </c>
      <c r="K60" s="5"/>
      <c r="L60" s="5" t="s">
        <v>118</v>
      </c>
      <c r="M60" s="5" t="s">
        <v>119</v>
      </c>
      <c r="N60" s="5" t="s">
        <v>120</v>
      </c>
      <c r="O60" s="5" t="s">
        <v>121</v>
      </c>
      <c r="P60" s="5" t="s">
        <v>122</v>
      </c>
      <c r="Q60" s="5" t="s">
        <v>123</v>
      </c>
      <c r="R60" s="5" t="s">
        <v>124</v>
      </c>
      <c r="S60" s="5" t="s">
        <v>125</v>
      </c>
      <c r="T60" s="5" t="s">
        <v>126</v>
      </c>
      <c r="U60" s="5" t="s">
        <v>65</v>
      </c>
    </row>
    <row r="61" spans="1:21" s="3" customFormat="1" ht="12.95" customHeight="1" x14ac:dyDescent="0.25">
      <c r="A61" s="6"/>
      <c r="B61" s="5"/>
      <c r="C61" s="5"/>
      <c r="D61" s="5"/>
      <c r="E61" s="5"/>
      <c r="F61" s="5"/>
      <c r="G61" s="6" t="s">
        <v>104</v>
      </c>
      <c r="H61" s="5" t="s">
        <v>105</v>
      </c>
      <c r="I61" s="5" t="s">
        <v>105</v>
      </c>
      <c r="J61" s="5" t="s">
        <v>105</v>
      </c>
      <c r="K61" s="5" t="s">
        <v>106</v>
      </c>
      <c r="L61" s="5" t="s">
        <v>107</v>
      </c>
      <c r="M61" s="5" t="s">
        <v>107</v>
      </c>
      <c r="N61" s="5" t="s">
        <v>107</v>
      </c>
      <c r="O61" s="5" t="s">
        <v>107</v>
      </c>
      <c r="P61" s="5" t="s">
        <v>107</v>
      </c>
      <c r="Q61" s="5" t="s">
        <v>107</v>
      </c>
      <c r="R61" s="5" t="s">
        <v>107</v>
      </c>
      <c r="S61" s="5" t="s">
        <v>107</v>
      </c>
      <c r="T61" s="5" t="s">
        <v>107</v>
      </c>
      <c r="U61" s="5" t="s">
        <v>65</v>
      </c>
    </row>
    <row r="62" spans="1:21" s="3" customFormat="1" ht="12.95" customHeight="1" x14ac:dyDescent="0.25">
      <c r="A62" s="6"/>
      <c r="B62" s="5"/>
      <c r="C62" s="5"/>
      <c r="D62" s="5"/>
      <c r="E62" s="5"/>
      <c r="F62" s="5"/>
      <c r="G62" s="6" t="s">
        <v>9</v>
      </c>
      <c r="H62" s="5" t="s">
        <v>108</v>
      </c>
      <c r="I62" s="5" t="s">
        <v>109</v>
      </c>
      <c r="J62" s="5" t="s">
        <v>110</v>
      </c>
      <c r="K62" s="5" t="s">
        <v>111</v>
      </c>
      <c r="L62" s="5" t="s">
        <v>112</v>
      </c>
      <c r="M62" s="5" t="s">
        <v>110</v>
      </c>
      <c r="N62" s="5" t="s">
        <v>110</v>
      </c>
      <c r="O62" s="5" t="s">
        <v>110</v>
      </c>
      <c r="P62" s="5" t="s">
        <v>110</v>
      </c>
      <c r="Q62" s="5" t="s">
        <v>110</v>
      </c>
      <c r="R62" s="5" t="s">
        <v>110</v>
      </c>
      <c r="S62" s="5" t="s">
        <v>110</v>
      </c>
      <c r="T62" s="5" t="s">
        <v>110</v>
      </c>
      <c r="U62" s="5" t="s">
        <v>65</v>
      </c>
    </row>
    <row r="63" spans="1:21" s="3" customFormat="1" ht="12.95" customHeight="1" x14ac:dyDescent="0.25">
      <c r="A63" s="6"/>
      <c r="B63" s="5"/>
      <c r="C63" s="5"/>
      <c r="D63" s="5"/>
      <c r="E63" s="5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 t="s">
        <v>65</v>
      </c>
    </row>
    <row r="64" spans="1:21" s="12" customFormat="1" ht="12.95" customHeight="1" x14ac:dyDescent="0.25">
      <c r="A64" s="13" t="s">
        <v>64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 t="s">
        <v>65</v>
      </c>
      <c r="M64" s="14"/>
      <c r="N64" s="14"/>
      <c r="O64" s="14"/>
      <c r="P64" s="14"/>
      <c r="Q64" s="14"/>
      <c r="R64" s="14"/>
      <c r="S64" s="14"/>
      <c r="T64" s="14" t="s">
        <v>65</v>
      </c>
      <c r="U64" s="14" t="s">
        <v>65</v>
      </c>
    </row>
    <row r="65" spans="1:22" s="12" customFormat="1" ht="12.95" customHeight="1" x14ac:dyDescent="0.25">
      <c r="A65" s="15" t="s">
        <v>66</v>
      </c>
      <c r="B65" s="14" t="s">
        <v>127</v>
      </c>
      <c r="C65" s="14"/>
      <c r="D65" s="14"/>
      <c r="E65" s="14"/>
      <c r="F65" s="14"/>
      <c r="G65" s="14"/>
      <c r="H65" s="14"/>
      <c r="I65" s="14"/>
      <c r="J65" s="14"/>
      <c r="K65" s="14"/>
      <c r="L65" s="14" t="s">
        <v>65</v>
      </c>
      <c r="M65" s="14"/>
      <c r="N65" s="14"/>
      <c r="O65" s="14"/>
      <c r="P65" s="14"/>
      <c r="Q65" s="14"/>
      <c r="R65" s="14"/>
      <c r="S65" s="14"/>
      <c r="T65" s="14" t="s">
        <v>65</v>
      </c>
      <c r="U65" s="14" t="s">
        <v>65</v>
      </c>
    </row>
    <row r="66" spans="1:22" s="12" customFormat="1" ht="12.95" customHeight="1" x14ac:dyDescent="0.25">
      <c r="A66" s="15" t="s">
        <v>68</v>
      </c>
      <c r="B66" s="14" t="s">
        <v>128</v>
      </c>
      <c r="C66" s="14"/>
      <c r="D66" s="14"/>
      <c r="E66" s="14"/>
      <c r="F66" s="14"/>
      <c r="G66" s="14"/>
      <c r="H66" s="14"/>
      <c r="I66" s="14"/>
      <c r="J66" s="14"/>
      <c r="K66" s="14"/>
      <c r="L66" s="14" t="s">
        <v>65</v>
      </c>
      <c r="M66" s="14"/>
      <c r="N66" s="14"/>
      <c r="O66" s="14"/>
      <c r="P66" s="14"/>
      <c r="Q66" s="14"/>
      <c r="R66" s="14"/>
      <c r="S66" s="14"/>
      <c r="T66" s="14" t="s">
        <v>65</v>
      </c>
      <c r="U66" s="14" t="s">
        <v>65</v>
      </c>
    </row>
    <row r="67" spans="1:22" s="12" customFormat="1" ht="12.95" customHeight="1" x14ac:dyDescent="0.25">
      <c r="A67" s="15" t="s">
        <v>70</v>
      </c>
      <c r="B67" s="14" t="s">
        <v>129</v>
      </c>
      <c r="C67" s="14"/>
      <c r="D67" s="14"/>
      <c r="E67" s="14"/>
      <c r="F67" s="14"/>
      <c r="G67" s="14"/>
      <c r="H67" s="14"/>
      <c r="I67" s="14"/>
      <c r="J67" s="14"/>
      <c r="K67" s="14"/>
      <c r="L67" s="14" t="s">
        <v>65</v>
      </c>
      <c r="M67" s="14"/>
      <c r="N67" s="14"/>
      <c r="O67" s="14"/>
      <c r="P67" s="14"/>
      <c r="Q67" s="14"/>
      <c r="R67" s="14"/>
      <c r="S67" s="14"/>
      <c r="T67" s="14" t="s">
        <v>65</v>
      </c>
      <c r="U67" s="14" t="s">
        <v>65</v>
      </c>
    </row>
    <row r="68" spans="1:22" s="12" customFormat="1" ht="12.95" customHeight="1" x14ac:dyDescent="0.25">
      <c r="A68" s="15" t="s">
        <v>72</v>
      </c>
      <c r="B68" s="14" t="s">
        <v>73</v>
      </c>
      <c r="C68" s="14"/>
      <c r="D68" s="14"/>
      <c r="E68" s="14"/>
      <c r="F68" s="14"/>
      <c r="G68" s="14"/>
      <c r="H68" s="14"/>
      <c r="I68" s="14"/>
      <c r="J68" s="14"/>
      <c r="K68" s="14"/>
      <c r="L68" s="14" t="s">
        <v>65</v>
      </c>
      <c r="M68" s="14"/>
      <c r="N68" s="14"/>
      <c r="O68" s="14"/>
      <c r="P68" s="14"/>
      <c r="Q68" s="14"/>
      <c r="R68" s="14"/>
      <c r="S68" s="14"/>
      <c r="T68" s="14" t="s">
        <v>65</v>
      </c>
      <c r="U68" s="14" t="s">
        <v>65</v>
      </c>
    </row>
    <row r="69" spans="1:22" s="12" customFormat="1" ht="12.95" customHeight="1" x14ac:dyDescent="0.25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 t="s">
        <v>65</v>
      </c>
      <c r="M69" s="14"/>
      <c r="N69" s="14"/>
      <c r="O69" s="14"/>
      <c r="P69" s="14"/>
      <c r="Q69" s="14"/>
      <c r="R69" s="14"/>
      <c r="S69" s="14"/>
      <c r="T69" s="14" t="s">
        <v>65</v>
      </c>
      <c r="U69" s="14" t="s">
        <v>65</v>
      </c>
    </row>
    <row r="70" spans="1:22" s="12" customFormat="1" ht="12.95" customHeight="1" x14ac:dyDescent="0.25">
      <c r="A70" s="15"/>
      <c r="B70" s="14"/>
      <c r="C70" s="14"/>
      <c r="D70" s="14"/>
      <c r="E70" s="14"/>
      <c r="F70" s="14"/>
      <c r="G70" s="15" t="s">
        <v>74</v>
      </c>
      <c r="H70" s="14" t="s">
        <v>130</v>
      </c>
      <c r="I70" s="14" t="s">
        <v>131</v>
      </c>
      <c r="J70" s="14" t="s">
        <v>132</v>
      </c>
      <c r="K70" s="14" t="s">
        <v>77</v>
      </c>
      <c r="L70" s="14" t="s">
        <v>133</v>
      </c>
      <c r="M70" s="14" t="s">
        <v>134</v>
      </c>
      <c r="N70" s="14" t="s">
        <v>135</v>
      </c>
      <c r="O70" s="14" t="s">
        <v>136</v>
      </c>
      <c r="P70" s="14" t="s">
        <v>137</v>
      </c>
      <c r="Q70" s="14" t="s">
        <v>138</v>
      </c>
      <c r="R70" s="14" t="s">
        <v>139</v>
      </c>
      <c r="S70" s="14" t="s">
        <v>140</v>
      </c>
      <c r="T70" s="14" t="s">
        <v>141</v>
      </c>
      <c r="U70" s="14" t="s">
        <v>65</v>
      </c>
      <c r="V70" s="14" t="s">
        <v>65</v>
      </c>
    </row>
    <row r="71" spans="1:22" s="12" customFormat="1" ht="12.95" customHeight="1" x14ac:dyDescent="0.25">
      <c r="A71" s="15"/>
      <c r="B71" s="14"/>
      <c r="C71" s="14"/>
      <c r="D71" s="14"/>
      <c r="E71" s="14"/>
      <c r="F71" s="14"/>
      <c r="G71" s="15" t="s">
        <v>87</v>
      </c>
      <c r="H71" s="14" t="s">
        <v>142</v>
      </c>
      <c r="I71" s="14" t="s">
        <v>88</v>
      </c>
      <c r="J71" s="14" t="s">
        <v>88</v>
      </c>
      <c r="K71" s="14" t="s">
        <v>89</v>
      </c>
      <c r="L71" s="14" t="s">
        <v>88</v>
      </c>
      <c r="M71" s="14" t="s">
        <v>88</v>
      </c>
      <c r="N71" s="14" t="s">
        <v>88</v>
      </c>
      <c r="O71" s="14" t="s">
        <v>88</v>
      </c>
      <c r="P71" s="14" t="s">
        <v>88</v>
      </c>
      <c r="Q71" s="14" t="s">
        <v>88</v>
      </c>
      <c r="R71" s="14" t="s">
        <v>88</v>
      </c>
      <c r="S71" s="14" t="s">
        <v>88</v>
      </c>
      <c r="T71" s="14" t="s">
        <v>88</v>
      </c>
      <c r="U71" s="14" t="s">
        <v>65</v>
      </c>
      <c r="V71" s="14" t="s">
        <v>65</v>
      </c>
    </row>
    <row r="72" spans="1:22" s="12" customFormat="1" ht="12.95" customHeight="1" x14ac:dyDescent="0.25">
      <c r="A72" s="15"/>
      <c r="B72" s="14"/>
      <c r="C72" s="14"/>
      <c r="D72" s="14"/>
      <c r="E72" s="14"/>
      <c r="F72" s="14"/>
      <c r="G72" s="15" t="s">
        <v>90</v>
      </c>
      <c r="H72" s="14" t="s">
        <v>143</v>
      </c>
      <c r="I72" s="14" t="s">
        <v>76</v>
      </c>
      <c r="J72" s="14" t="s">
        <v>76</v>
      </c>
      <c r="K72" s="14"/>
      <c r="L72" s="14" t="s">
        <v>78</v>
      </c>
      <c r="M72" s="14" t="s">
        <v>79</v>
      </c>
      <c r="N72" s="14" t="s">
        <v>80</v>
      </c>
      <c r="O72" s="14" t="s">
        <v>81</v>
      </c>
      <c r="P72" s="14" t="s">
        <v>82</v>
      </c>
      <c r="Q72" s="14" t="s">
        <v>83</v>
      </c>
      <c r="R72" s="14" t="s">
        <v>84</v>
      </c>
      <c r="S72" s="14" t="s">
        <v>85</v>
      </c>
      <c r="T72" s="14" t="s">
        <v>86</v>
      </c>
      <c r="U72" s="14" t="s">
        <v>65</v>
      </c>
      <c r="V72" s="14" t="s">
        <v>65</v>
      </c>
    </row>
    <row r="73" spans="1:22" s="12" customFormat="1" ht="12.95" customHeight="1" x14ac:dyDescent="0.25">
      <c r="A73" s="15"/>
      <c r="B73" s="14"/>
      <c r="C73" s="14"/>
      <c r="D73" s="14"/>
      <c r="E73" s="14"/>
      <c r="F73" s="14"/>
      <c r="G73" s="15" t="s">
        <v>92</v>
      </c>
      <c r="H73" s="14"/>
      <c r="I73" s="14" t="s">
        <v>144</v>
      </c>
      <c r="J73" s="14" t="s">
        <v>145</v>
      </c>
      <c r="K73" s="14"/>
      <c r="L73" s="14" t="s">
        <v>145</v>
      </c>
      <c r="M73" s="14" t="s">
        <v>145</v>
      </c>
      <c r="N73" s="14" t="s">
        <v>145</v>
      </c>
      <c r="O73" s="14" t="s">
        <v>145</v>
      </c>
      <c r="P73" s="14" t="s">
        <v>145</v>
      </c>
      <c r="Q73" s="14" t="s">
        <v>145</v>
      </c>
      <c r="R73" s="14" t="s">
        <v>145</v>
      </c>
      <c r="S73" s="14" t="s">
        <v>145</v>
      </c>
      <c r="T73" s="14" t="s">
        <v>145</v>
      </c>
      <c r="U73" s="14" t="s">
        <v>65</v>
      </c>
      <c r="V73" s="14" t="s">
        <v>65</v>
      </c>
    </row>
    <row r="74" spans="1:22" s="12" customFormat="1" ht="12.95" customHeight="1" x14ac:dyDescent="0.25">
      <c r="A74" s="15"/>
      <c r="B74" s="14"/>
      <c r="C74" s="14"/>
      <c r="D74" s="14"/>
      <c r="E74" s="14"/>
      <c r="F74" s="14"/>
      <c r="G74" s="15" t="s">
        <v>104</v>
      </c>
      <c r="H74" s="14" t="s">
        <v>105</v>
      </c>
      <c r="I74" s="14" t="s">
        <v>105</v>
      </c>
      <c r="J74" s="14" t="s">
        <v>105</v>
      </c>
      <c r="K74" s="14" t="s">
        <v>106</v>
      </c>
      <c r="L74" s="14" t="s">
        <v>107</v>
      </c>
      <c r="M74" s="14" t="s">
        <v>107</v>
      </c>
      <c r="N74" s="14" t="s">
        <v>107</v>
      </c>
      <c r="O74" s="14" t="s">
        <v>107</v>
      </c>
      <c r="P74" s="14" t="s">
        <v>107</v>
      </c>
      <c r="Q74" s="14" t="s">
        <v>107</v>
      </c>
      <c r="R74" s="14" t="s">
        <v>107</v>
      </c>
      <c r="S74" s="14" t="s">
        <v>107</v>
      </c>
      <c r="T74" s="14" t="s">
        <v>107</v>
      </c>
      <c r="U74" s="14" t="s">
        <v>65</v>
      </c>
      <c r="V74" s="14" t="s">
        <v>65</v>
      </c>
    </row>
    <row r="75" spans="1:22" s="12" customFormat="1" ht="12.95" customHeight="1" x14ac:dyDescent="0.25">
      <c r="A75" s="15"/>
      <c r="B75" s="14"/>
      <c r="C75" s="14"/>
      <c r="D75" s="14"/>
      <c r="E75" s="14"/>
      <c r="F75" s="14"/>
      <c r="G75" s="15" t="s">
        <v>9</v>
      </c>
      <c r="H75" s="14" t="s">
        <v>146</v>
      </c>
      <c r="I75" s="14" t="s">
        <v>147</v>
      </c>
      <c r="J75" s="14" t="s">
        <v>148</v>
      </c>
      <c r="K75" s="14" t="s">
        <v>111</v>
      </c>
      <c r="L75" s="14" t="s">
        <v>149</v>
      </c>
      <c r="M75" s="14" t="s">
        <v>150</v>
      </c>
      <c r="N75" s="14" t="s">
        <v>151</v>
      </c>
      <c r="O75" s="14" t="s">
        <v>152</v>
      </c>
      <c r="P75" s="14" t="s">
        <v>153</v>
      </c>
      <c r="Q75" s="14" t="s">
        <v>154</v>
      </c>
      <c r="R75" s="14" t="s">
        <v>155</v>
      </c>
      <c r="S75" s="14" t="s">
        <v>156</v>
      </c>
      <c r="T75" s="14" t="s">
        <v>157</v>
      </c>
      <c r="U75" s="14" t="s">
        <v>65</v>
      </c>
      <c r="V75" s="14" t="s">
        <v>65</v>
      </c>
    </row>
    <row r="76" spans="1:22" s="12" customFormat="1" ht="12.95" customHeight="1" x14ac:dyDescent="0.25">
      <c r="A76" s="15"/>
      <c r="B76" s="14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65</v>
      </c>
      <c r="U76" s="14" t="s">
        <v>65</v>
      </c>
    </row>
    <row r="77" spans="1:22" s="3" customFormat="1" ht="12.95" customHeight="1" x14ac:dyDescent="0.25">
      <c r="A77" s="4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 t="s">
        <v>65</v>
      </c>
      <c r="M77" s="5"/>
      <c r="N77" s="5"/>
      <c r="O77" s="5"/>
      <c r="P77" s="5"/>
      <c r="Q77" s="5"/>
      <c r="R77" s="5"/>
      <c r="S77" s="5"/>
      <c r="T77" s="5" t="s">
        <v>65</v>
      </c>
      <c r="U77" s="5" t="s">
        <v>65</v>
      </c>
    </row>
    <row r="78" spans="1:22" s="3" customFormat="1" ht="12.95" customHeight="1" x14ac:dyDescent="0.25">
      <c r="A78" s="6" t="s">
        <v>66</v>
      </c>
      <c r="B78" s="5" t="s">
        <v>158</v>
      </c>
      <c r="C78" s="5"/>
      <c r="D78" s="5"/>
      <c r="E78" s="5"/>
      <c r="F78" s="5"/>
      <c r="G78" s="5"/>
      <c r="H78" s="5"/>
      <c r="I78" s="5"/>
      <c r="J78" s="5"/>
      <c r="K78" s="5"/>
      <c r="L78" s="5" t="s">
        <v>65</v>
      </c>
      <c r="M78" s="5"/>
      <c r="N78" s="5"/>
      <c r="O78" s="5"/>
      <c r="P78" s="5"/>
      <c r="Q78" s="5"/>
      <c r="R78" s="5"/>
      <c r="S78" s="5"/>
      <c r="T78" s="5" t="s">
        <v>65</v>
      </c>
      <c r="U78" s="5" t="s">
        <v>65</v>
      </c>
    </row>
    <row r="79" spans="1:22" s="3" customFormat="1" ht="12.95" customHeight="1" x14ac:dyDescent="0.25">
      <c r="A79" s="6" t="s">
        <v>68</v>
      </c>
      <c r="B79" s="5" t="s">
        <v>128</v>
      </c>
      <c r="C79" s="5"/>
      <c r="D79" s="5"/>
      <c r="E79" s="5"/>
      <c r="F79" s="5"/>
      <c r="G79" s="5"/>
      <c r="H79" s="5"/>
      <c r="I79" s="5"/>
      <c r="J79" s="5"/>
      <c r="K79" s="5"/>
      <c r="L79" s="5" t="s">
        <v>65</v>
      </c>
      <c r="M79" s="5"/>
      <c r="N79" s="5"/>
      <c r="O79" s="5"/>
      <c r="P79" s="5"/>
      <c r="Q79" s="5"/>
      <c r="R79" s="5"/>
      <c r="S79" s="5"/>
      <c r="T79" s="5" t="s">
        <v>65</v>
      </c>
      <c r="U79" s="5" t="s">
        <v>65</v>
      </c>
    </row>
    <row r="80" spans="1:22" s="3" customFormat="1" ht="12.95" customHeight="1" x14ac:dyDescent="0.25">
      <c r="A80" s="6" t="s">
        <v>70</v>
      </c>
      <c r="B80" s="5" t="s">
        <v>159</v>
      </c>
      <c r="C80" s="5"/>
      <c r="D80" s="5"/>
      <c r="E80" s="5"/>
      <c r="F80" s="5"/>
      <c r="G80" s="5"/>
      <c r="H80" s="5"/>
      <c r="I80" s="5"/>
      <c r="J80" s="5"/>
      <c r="K80" s="5"/>
      <c r="L80" s="5" t="s">
        <v>65</v>
      </c>
      <c r="M80" s="5"/>
      <c r="N80" s="5"/>
      <c r="O80" s="5"/>
      <c r="P80" s="5"/>
      <c r="Q80" s="5"/>
      <c r="R80" s="5"/>
      <c r="S80" s="5"/>
      <c r="T80" s="5" t="s">
        <v>65</v>
      </c>
      <c r="U80" s="5" t="s">
        <v>65</v>
      </c>
    </row>
    <row r="81" spans="1:22" s="3" customFormat="1" ht="12.95" customHeight="1" x14ac:dyDescent="0.25">
      <c r="A81" s="6" t="s">
        <v>72</v>
      </c>
      <c r="B81" s="5" t="s">
        <v>73</v>
      </c>
      <c r="C81" s="5"/>
      <c r="D81" s="5"/>
      <c r="E81" s="5"/>
      <c r="F81" s="5"/>
      <c r="G81" s="5"/>
      <c r="H81" s="5"/>
      <c r="I81" s="5"/>
      <c r="J81" s="5"/>
      <c r="K81" s="5"/>
      <c r="L81" s="5" t="s">
        <v>65</v>
      </c>
      <c r="M81" s="5"/>
      <c r="N81" s="5"/>
      <c r="O81" s="5"/>
      <c r="P81" s="5"/>
      <c r="Q81" s="5"/>
      <c r="R81" s="5"/>
      <c r="S81" s="5"/>
      <c r="T81" s="5" t="s">
        <v>65</v>
      </c>
      <c r="U81" s="5" t="s">
        <v>65</v>
      </c>
    </row>
    <row r="82" spans="1:22" s="3" customFormat="1" ht="12.95" customHeight="1" x14ac:dyDescent="0.2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 t="s">
        <v>65</v>
      </c>
      <c r="M82" s="5"/>
      <c r="N82" s="5"/>
      <c r="O82" s="5"/>
      <c r="P82" s="5"/>
      <c r="Q82" s="5"/>
      <c r="R82" s="5"/>
      <c r="S82" s="5"/>
      <c r="T82" s="5" t="s">
        <v>65</v>
      </c>
      <c r="U82" s="5" t="s">
        <v>65</v>
      </c>
    </row>
    <row r="83" spans="1:22" s="3" customFormat="1" ht="12.95" customHeight="1" x14ac:dyDescent="0.25">
      <c r="A83" s="6"/>
      <c r="B83" s="5"/>
      <c r="C83" s="5"/>
      <c r="D83" s="5"/>
      <c r="E83" s="5"/>
      <c r="F83" s="5"/>
      <c r="G83" s="6" t="s">
        <v>74</v>
      </c>
      <c r="H83" s="5" t="s">
        <v>130</v>
      </c>
      <c r="I83" s="5" t="s">
        <v>131</v>
      </c>
      <c r="J83" s="5" t="s">
        <v>132</v>
      </c>
      <c r="K83" s="5" t="s">
        <v>77</v>
      </c>
      <c r="L83" s="5" t="s">
        <v>133</v>
      </c>
      <c r="M83" s="5" t="s">
        <v>134</v>
      </c>
      <c r="N83" s="5" t="s">
        <v>135</v>
      </c>
      <c r="O83" s="5" t="s">
        <v>136</v>
      </c>
      <c r="P83" s="5" t="s">
        <v>137</v>
      </c>
      <c r="Q83" s="5" t="s">
        <v>138</v>
      </c>
      <c r="R83" s="5" t="s">
        <v>139</v>
      </c>
      <c r="S83" s="5" t="s">
        <v>140</v>
      </c>
      <c r="T83" s="5" t="s">
        <v>141</v>
      </c>
      <c r="U83" s="5" t="s">
        <v>65</v>
      </c>
      <c r="V83" s="5" t="s">
        <v>65</v>
      </c>
    </row>
    <row r="84" spans="1:22" s="3" customFormat="1" ht="12.95" customHeight="1" x14ac:dyDescent="0.25">
      <c r="A84" s="6"/>
      <c r="B84" s="5"/>
      <c r="C84" s="5"/>
      <c r="D84" s="5"/>
      <c r="E84" s="5"/>
      <c r="F84" s="5"/>
      <c r="G84" s="6" t="s">
        <v>87</v>
      </c>
      <c r="H84" s="5" t="s">
        <v>142</v>
      </c>
      <c r="I84" s="5" t="s">
        <v>88</v>
      </c>
      <c r="J84" s="5" t="s">
        <v>88</v>
      </c>
      <c r="K84" s="5" t="s">
        <v>89</v>
      </c>
      <c r="L84" s="5" t="s">
        <v>88</v>
      </c>
      <c r="M84" s="5" t="s">
        <v>88</v>
      </c>
      <c r="N84" s="5" t="s">
        <v>88</v>
      </c>
      <c r="O84" s="5" t="s">
        <v>88</v>
      </c>
      <c r="P84" s="5" t="s">
        <v>88</v>
      </c>
      <c r="Q84" s="5" t="s">
        <v>88</v>
      </c>
      <c r="R84" s="5" t="s">
        <v>88</v>
      </c>
      <c r="S84" s="5" t="s">
        <v>88</v>
      </c>
      <c r="T84" s="5" t="s">
        <v>88</v>
      </c>
      <c r="U84" s="5" t="s">
        <v>65</v>
      </c>
      <c r="V84" s="5" t="s">
        <v>65</v>
      </c>
    </row>
    <row r="85" spans="1:22" s="3" customFormat="1" ht="12.95" customHeight="1" x14ac:dyDescent="0.25">
      <c r="A85" s="6"/>
      <c r="B85" s="5"/>
      <c r="C85" s="5"/>
      <c r="D85" s="5"/>
      <c r="E85" s="5"/>
      <c r="F85" s="5"/>
      <c r="G85" s="6" t="s">
        <v>90</v>
      </c>
      <c r="H85" s="5" t="s">
        <v>143</v>
      </c>
      <c r="I85" s="5" t="s">
        <v>76</v>
      </c>
      <c r="J85" s="5" t="s">
        <v>76</v>
      </c>
      <c r="K85" s="5"/>
      <c r="L85" s="5" t="s">
        <v>78</v>
      </c>
      <c r="M85" s="5" t="s">
        <v>79</v>
      </c>
      <c r="N85" s="5" t="s">
        <v>80</v>
      </c>
      <c r="O85" s="5" t="s">
        <v>81</v>
      </c>
      <c r="P85" s="5" t="s">
        <v>82</v>
      </c>
      <c r="Q85" s="5" t="s">
        <v>83</v>
      </c>
      <c r="R85" s="5" t="s">
        <v>84</v>
      </c>
      <c r="S85" s="5" t="s">
        <v>85</v>
      </c>
      <c r="T85" s="5" t="s">
        <v>86</v>
      </c>
      <c r="U85" s="5" t="s">
        <v>65</v>
      </c>
      <c r="V85" s="5" t="s">
        <v>65</v>
      </c>
    </row>
    <row r="86" spans="1:22" s="3" customFormat="1" ht="12.95" customHeight="1" x14ac:dyDescent="0.25">
      <c r="A86" s="6"/>
      <c r="B86" s="5"/>
      <c r="C86" s="5"/>
      <c r="D86" s="5"/>
      <c r="E86" s="5"/>
      <c r="F86" s="5"/>
      <c r="G86" s="6" t="s">
        <v>92</v>
      </c>
      <c r="H86" s="5"/>
      <c r="I86" s="5" t="s">
        <v>144</v>
      </c>
      <c r="J86" s="5" t="s">
        <v>145</v>
      </c>
      <c r="K86" s="5"/>
      <c r="L86" s="5" t="s">
        <v>145</v>
      </c>
      <c r="M86" s="5" t="s">
        <v>145</v>
      </c>
      <c r="N86" s="5" t="s">
        <v>145</v>
      </c>
      <c r="O86" s="5" t="s">
        <v>145</v>
      </c>
      <c r="P86" s="5" t="s">
        <v>145</v>
      </c>
      <c r="Q86" s="5" t="s">
        <v>145</v>
      </c>
      <c r="R86" s="5" t="s">
        <v>145</v>
      </c>
      <c r="S86" s="5" t="s">
        <v>145</v>
      </c>
      <c r="T86" s="5" t="s">
        <v>145</v>
      </c>
      <c r="U86" s="5" t="s">
        <v>65</v>
      </c>
      <c r="V86" s="5" t="s">
        <v>65</v>
      </c>
    </row>
    <row r="87" spans="1:22" s="3" customFormat="1" ht="12.95" customHeight="1" x14ac:dyDescent="0.25">
      <c r="A87" s="6"/>
      <c r="B87" s="5"/>
      <c r="C87" s="5"/>
      <c r="D87" s="5"/>
      <c r="E87" s="5"/>
      <c r="F87" s="5"/>
      <c r="G87" s="6" t="s">
        <v>104</v>
      </c>
      <c r="H87" s="5" t="s">
        <v>105</v>
      </c>
      <c r="I87" s="5" t="s">
        <v>105</v>
      </c>
      <c r="J87" s="5" t="s">
        <v>105</v>
      </c>
      <c r="K87" s="5" t="s">
        <v>106</v>
      </c>
      <c r="L87" s="5" t="s">
        <v>107</v>
      </c>
      <c r="M87" s="5" t="s">
        <v>107</v>
      </c>
      <c r="N87" s="5" t="s">
        <v>107</v>
      </c>
      <c r="O87" s="5" t="s">
        <v>107</v>
      </c>
      <c r="P87" s="5" t="s">
        <v>107</v>
      </c>
      <c r="Q87" s="5" t="s">
        <v>107</v>
      </c>
      <c r="R87" s="5" t="s">
        <v>107</v>
      </c>
      <c r="S87" s="5" t="s">
        <v>107</v>
      </c>
      <c r="T87" s="5" t="s">
        <v>107</v>
      </c>
      <c r="U87" s="5" t="s">
        <v>65</v>
      </c>
      <c r="V87" s="5" t="s">
        <v>65</v>
      </c>
    </row>
    <row r="88" spans="1:22" s="3" customFormat="1" ht="12.95" customHeight="1" x14ac:dyDescent="0.25">
      <c r="A88" s="6"/>
      <c r="B88" s="5"/>
      <c r="C88" s="5"/>
      <c r="D88" s="5"/>
      <c r="E88" s="5"/>
      <c r="F88" s="5"/>
      <c r="G88" s="6" t="s">
        <v>9</v>
      </c>
      <c r="H88" s="5" t="s">
        <v>146</v>
      </c>
      <c r="I88" s="5" t="s">
        <v>147</v>
      </c>
      <c r="J88" s="5" t="s">
        <v>148</v>
      </c>
      <c r="K88" s="5" t="s">
        <v>111</v>
      </c>
      <c r="L88" s="5" t="s">
        <v>149</v>
      </c>
      <c r="M88" s="5" t="s">
        <v>150</v>
      </c>
      <c r="N88" s="5" t="s">
        <v>151</v>
      </c>
      <c r="O88" s="5" t="s">
        <v>152</v>
      </c>
      <c r="P88" s="5" t="s">
        <v>153</v>
      </c>
      <c r="Q88" s="5" t="s">
        <v>154</v>
      </c>
      <c r="R88" s="5" t="s">
        <v>155</v>
      </c>
      <c r="S88" s="5" t="s">
        <v>156</v>
      </c>
      <c r="T88" s="5" t="s">
        <v>157</v>
      </c>
      <c r="U88" s="5" t="s">
        <v>65</v>
      </c>
      <c r="V88" s="5" t="s">
        <v>65</v>
      </c>
    </row>
    <row r="89" spans="1:22" s="3" customFormat="1" ht="12.95" customHeight="1" x14ac:dyDescent="0.25">
      <c r="A89" s="6"/>
      <c r="B89" s="5"/>
      <c r="C89" s="5"/>
      <c r="D89" s="5"/>
      <c r="E89" s="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 t="s">
        <v>65</v>
      </c>
    </row>
    <row r="90" spans="1:22" s="16" customFormat="1" x14ac:dyDescent="0.25">
      <c r="A90" s="17" t="s">
        <v>160</v>
      </c>
      <c r="B90" s="18"/>
      <c r="C90" s="18"/>
      <c r="D90" s="18"/>
      <c r="E90" s="18"/>
      <c r="F90" s="18"/>
      <c r="G90" s="19"/>
      <c r="H90" s="20" t="s">
        <v>349</v>
      </c>
    </row>
    <row r="91" spans="1:22" s="16" customFormat="1" x14ac:dyDescent="0.25">
      <c r="A91" s="21" t="s">
        <v>161</v>
      </c>
      <c r="B91" s="21" t="s">
        <v>162</v>
      </c>
      <c r="C91" s="21" t="s">
        <v>163</v>
      </c>
      <c r="D91" s="21" t="s">
        <v>164</v>
      </c>
      <c r="E91" s="21" t="s">
        <v>165</v>
      </c>
      <c r="F91" s="21" t="s">
        <v>166</v>
      </c>
      <c r="G91" s="20"/>
      <c r="H91" s="20"/>
    </row>
    <row r="92" spans="1:22" ht="18.75" x14ac:dyDescent="0.3">
      <c r="A92" s="18" t="s">
        <v>167</v>
      </c>
      <c r="B92" s="18" t="s">
        <v>67</v>
      </c>
      <c r="C92" s="18"/>
      <c r="D92" s="18"/>
      <c r="E92" s="18"/>
      <c r="F92" s="18"/>
      <c r="G92" s="19" t="s">
        <v>65</v>
      </c>
      <c r="H92" s="22" t="s">
        <v>168</v>
      </c>
    </row>
    <row r="93" spans="1:22" ht="18.75" x14ac:dyDescent="0.3">
      <c r="A93" s="18" t="s">
        <v>169</v>
      </c>
      <c r="B93" s="18" t="s">
        <v>170</v>
      </c>
      <c r="C93" s="18" t="s">
        <v>171</v>
      </c>
      <c r="D93" s="23"/>
      <c r="E93" s="18"/>
      <c r="F93" s="18"/>
      <c r="G93" s="19" t="s">
        <v>65</v>
      </c>
      <c r="H93" s="22" t="s">
        <v>172</v>
      </c>
      <c r="L93" s="24" t="e">
        <f>LEFT(J95,4)+1</f>
        <v>#VALUE!</v>
      </c>
      <c r="M93" s="24" t="e">
        <f>L93+1</f>
        <v>#VALUE!</v>
      </c>
      <c r="N93" s="24" t="e">
        <f t="shared" ref="N93:T93" si="0">M93+1</f>
        <v>#VALUE!</v>
      </c>
      <c r="O93" s="24" t="e">
        <f t="shared" si="0"/>
        <v>#VALUE!</v>
      </c>
      <c r="P93" s="24" t="e">
        <f t="shared" si="0"/>
        <v>#VALUE!</v>
      </c>
      <c r="Q93" s="24" t="e">
        <f t="shared" si="0"/>
        <v>#VALUE!</v>
      </c>
      <c r="R93" s="24" t="e">
        <f t="shared" si="0"/>
        <v>#VALUE!</v>
      </c>
      <c r="S93" s="24" t="e">
        <f t="shared" si="0"/>
        <v>#VALUE!</v>
      </c>
      <c r="T93" s="24" t="e">
        <f t="shared" si="0"/>
        <v>#VALUE!</v>
      </c>
    </row>
    <row r="94" spans="1:22" x14ac:dyDescent="0.25">
      <c r="A94" s="18" t="s">
        <v>173</v>
      </c>
      <c r="B94" s="18"/>
      <c r="C94" s="18"/>
      <c r="D94" s="18"/>
      <c r="E94" s="18"/>
      <c r="F94" s="18"/>
      <c r="G94" s="19" t="s">
        <v>65</v>
      </c>
      <c r="H94" s="25" t="e">
        <f>LEFT(J95,4)-1</f>
        <v>#VALUE!</v>
      </c>
      <c r="I94" s="25" t="e">
        <f>RIGHT(J95,2)-1</f>
        <v>#VALUE!</v>
      </c>
      <c r="J94" s="25" t="s">
        <v>174</v>
      </c>
      <c r="K94" s="26"/>
      <c r="L94" s="25" t="e">
        <f>RIGHT(J95,2)+1</f>
        <v>#VALUE!</v>
      </c>
      <c r="M94" s="25" t="e">
        <f>L94+1</f>
        <v>#VALUE!</v>
      </c>
      <c r="N94" s="25" t="e">
        <f t="shared" ref="N94:T94" si="1">M94+1</f>
        <v>#VALUE!</v>
      </c>
      <c r="O94" s="25" t="e">
        <f t="shared" si="1"/>
        <v>#VALUE!</v>
      </c>
      <c r="P94" s="25" t="e">
        <f t="shared" si="1"/>
        <v>#VALUE!</v>
      </c>
      <c r="Q94" s="25" t="e">
        <f t="shared" si="1"/>
        <v>#VALUE!</v>
      </c>
      <c r="R94" s="25" t="e">
        <f t="shared" si="1"/>
        <v>#VALUE!</v>
      </c>
      <c r="S94" s="25" t="e">
        <f t="shared" si="1"/>
        <v>#VALUE!</v>
      </c>
      <c r="T94" s="25" t="e">
        <f t="shared" si="1"/>
        <v>#VALUE!</v>
      </c>
    </row>
    <row r="95" spans="1:22" x14ac:dyDescent="0.25">
      <c r="A95" s="18" t="s">
        <v>173</v>
      </c>
      <c r="B95" s="18"/>
      <c r="C95" s="18"/>
      <c r="D95" s="18"/>
      <c r="E95" s="18"/>
      <c r="F95" s="18"/>
      <c r="G95" s="19" t="s">
        <v>65</v>
      </c>
      <c r="I95" s="27" t="e">
        <f>H94&amp;"/"&amp;I94</f>
        <v>#VALUE!</v>
      </c>
      <c r="J95" s="27" t="s">
        <v>175</v>
      </c>
      <c r="K95" s="27" t="s">
        <v>77</v>
      </c>
      <c r="L95" s="27" t="e">
        <f>L93&amp;"/"&amp;L94</f>
        <v>#VALUE!</v>
      </c>
      <c r="M95" s="27" t="e">
        <f>M93&amp;"/"&amp;M94</f>
        <v>#VALUE!</v>
      </c>
      <c r="N95" s="27" t="e">
        <f t="shared" ref="N95:T95" si="2">N93&amp;"/"&amp;N94</f>
        <v>#VALUE!</v>
      </c>
      <c r="O95" s="27" t="e">
        <f t="shared" si="2"/>
        <v>#VALUE!</v>
      </c>
      <c r="P95" s="27" t="e">
        <f t="shared" si="2"/>
        <v>#VALUE!</v>
      </c>
      <c r="Q95" s="27" t="e">
        <f t="shared" si="2"/>
        <v>#VALUE!</v>
      </c>
      <c r="R95" s="27" t="e">
        <f t="shared" si="2"/>
        <v>#VALUE!</v>
      </c>
      <c r="S95" s="27" t="e">
        <f t="shared" si="2"/>
        <v>#VALUE!</v>
      </c>
      <c r="T95" s="27" t="e">
        <f t="shared" si="2"/>
        <v>#VALUE!</v>
      </c>
    </row>
    <row r="96" spans="1:22" ht="47.25" customHeight="1" x14ac:dyDescent="0.25">
      <c r="A96" s="18" t="s">
        <v>173</v>
      </c>
      <c r="B96" s="18"/>
      <c r="C96" s="18"/>
      <c r="D96" s="18"/>
      <c r="E96" s="18"/>
      <c r="F96" s="18"/>
      <c r="G96" s="19" t="s">
        <v>65</v>
      </c>
      <c r="H96" s="28"/>
      <c r="I96" s="29" t="str">
        <f>IF(J94="LTP","AP","LTP")</f>
        <v>LTP</v>
      </c>
      <c r="J96" s="29" t="str">
        <f>IF(J94="LTP","LTP","AP")</f>
        <v>AP</v>
      </c>
      <c r="K96" s="29"/>
      <c r="L96" s="29" t="str">
        <f>J96</f>
        <v>AP</v>
      </c>
      <c r="M96" s="29" t="str">
        <f>L96</f>
        <v>AP</v>
      </c>
      <c r="N96" s="29" t="str">
        <f t="shared" ref="N96:T96" si="3">M96</f>
        <v>AP</v>
      </c>
      <c r="O96" s="29" t="str">
        <f t="shared" si="3"/>
        <v>AP</v>
      </c>
      <c r="P96" s="29" t="str">
        <f t="shared" si="3"/>
        <v>AP</v>
      </c>
      <c r="Q96" s="29" t="str">
        <f t="shared" si="3"/>
        <v>AP</v>
      </c>
      <c r="R96" s="29" t="str">
        <f t="shared" si="3"/>
        <v>AP</v>
      </c>
      <c r="S96" s="29" t="str">
        <f t="shared" si="3"/>
        <v>AP</v>
      </c>
      <c r="T96" s="29" t="str">
        <f t="shared" si="3"/>
        <v>AP</v>
      </c>
    </row>
    <row r="97" spans="1:20" x14ac:dyDescent="0.25">
      <c r="A97" s="18" t="s">
        <v>176</v>
      </c>
      <c r="B97" s="23" t="s">
        <v>177</v>
      </c>
      <c r="C97" s="18" t="s">
        <v>178</v>
      </c>
      <c r="D97" s="18"/>
      <c r="E97" s="18"/>
      <c r="F97" s="18"/>
      <c r="G97" s="19" t="s">
        <v>65</v>
      </c>
      <c r="H97" s="306" t="s">
        <v>67</v>
      </c>
      <c r="I97" s="30" t="s">
        <v>179</v>
      </c>
      <c r="J97" s="30" t="s">
        <v>179</v>
      </c>
      <c r="K97" s="30" t="s">
        <v>179</v>
      </c>
      <c r="L97" s="30" t="s">
        <v>179</v>
      </c>
      <c r="M97" s="30" t="s">
        <v>179</v>
      </c>
      <c r="N97" s="30" t="s">
        <v>179</v>
      </c>
      <c r="O97" s="30" t="s">
        <v>179</v>
      </c>
      <c r="P97" s="30" t="s">
        <v>179</v>
      </c>
      <c r="Q97" s="30" t="s">
        <v>179</v>
      </c>
      <c r="R97" s="30" t="s">
        <v>179</v>
      </c>
      <c r="S97" s="30" t="s">
        <v>179</v>
      </c>
      <c r="T97" s="30" t="s">
        <v>179</v>
      </c>
    </row>
    <row r="98" spans="1:20" x14ac:dyDescent="0.25">
      <c r="A98" s="18" t="s">
        <v>180</v>
      </c>
      <c r="B98" s="18" t="s">
        <v>181</v>
      </c>
      <c r="C98" s="18" t="s">
        <v>178</v>
      </c>
      <c r="D98" s="18"/>
      <c r="E98" s="18"/>
      <c r="F98" s="18"/>
      <c r="G98" s="19" t="s">
        <v>65</v>
      </c>
      <c r="H98" s="307" t="s">
        <v>182</v>
      </c>
      <c r="I98" s="31"/>
      <c r="J98" s="31"/>
      <c r="K98" s="31"/>
    </row>
    <row r="99" spans="1:20" x14ac:dyDescent="0.25">
      <c r="A99" s="18" t="s">
        <v>173</v>
      </c>
      <c r="B99" s="18"/>
      <c r="C99" s="18"/>
      <c r="D99" s="18"/>
      <c r="E99" s="18"/>
      <c r="F99" s="18"/>
      <c r="G99" s="19" t="s">
        <v>65</v>
      </c>
      <c r="H99" s="308"/>
      <c r="I99" s="32"/>
      <c r="J99" s="32"/>
      <c r="K99" s="32"/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s="18" t="s">
        <v>173</v>
      </c>
      <c r="B100" s="18"/>
      <c r="C100" s="18"/>
      <c r="D100" s="18"/>
      <c r="E100" s="18"/>
      <c r="F100" s="18"/>
      <c r="G100" s="19" t="s">
        <v>65</v>
      </c>
      <c r="H100" s="308"/>
      <c r="I100" s="32"/>
      <c r="J100" s="32"/>
      <c r="K100" s="32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s="18" t="s">
        <v>183</v>
      </c>
      <c r="B101" s="18" t="s">
        <v>184</v>
      </c>
      <c r="C101" s="18" t="s">
        <v>185</v>
      </c>
      <c r="D101" s="23" t="s">
        <v>186</v>
      </c>
      <c r="E101" s="23" t="s">
        <v>187</v>
      </c>
      <c r="F101" s="18"/>
      <c r="G101" s="19" t="s">
        <v>65</v>
      </c>
      <c r="H101" s="308"/>
      <c r="I101" s="32"/>
      <c r="J101" s="32"/>
      <c r="K101" s="32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s="18" t="s">
        <v>183</v>
      </c>
      <c r="B102" s="18" t="s">
        <v>184</v>
      </c>
      <c r="C102" s="18" t="s">
        <v>185</v>
      </c>
      <c r="D102" s="23" t="s">
        <v>186</v>
      </c>
      <c r="E102" s="23" t="s">
        <v>188</v>
      </c>
      <c r="F102" s="18"/>
      <c r="G102" s="19" t="s">
        <v>65</v>
      </c>
      <c r="H102" s="308"/>
      <c r="I102" s="32"/>
      <c r="J102" s="32"/>
      <c r="K102" s="32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s="18" t="s">
        <v>183</v>
      </c>
      <c r="B103" s="18" t="s">
        <v>184</v>
      </c>
      <c r="C103" s="18" t="s">
        <v>185</v>
      </c>
      <c r="D103" s="23" t="s">
        <v>186</v>
      </c>
      <c r="E103" s="23" t="s">
        <v>193</v>
      </c>
      <c r="F103" s="18"/>
      <c r="G103" s="19" t="s">
        <v>65</v>
      </c>
      <c r="H103" s="308"/>
      <c r="I103" s="32"/>
      <c r="J103" s="32"/>
      <c r="K103" s="32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s="18" t="s">
        <v>183</v>
      </c>
      <c r="B104" s="18" t="s">
        <v>184</v>
      </c>
      <c r="C104" s="18" t="s">
        <v>185</v>
      </c>
      <c r="D104" s="23" t="s">
        <v>186</v>
      </c>
      <c r="E104" s="23" t="s">
        <v>189</v>
      </c>
      <c r="F104" s="18"/>
      <c r="G104" s="19" t="s">
        <v>65</v>
      </c>
      <c r="H104" s="308"/>
      <c r="I104" s="32"/>
      <c r="J104" s="32"/>
      <c r="K104" s="32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s="18" t="s">
        <v>183</v>
      </c>
      <c r="B105" s="18" t="s">
        <v>184</v>
      </c>
      <c r="C105" s="18" t="s">
        <v>185</v>
      </c>
      <c r="D105" s="23" t="s">
        <v>186</v>
      </c>
      <c r="E105" s="23" t="s">
        <v>190</v>
      </c>
      <c r="F105" s="18"/>
      <c r="G105" s="19" t="s">
        <v>65</v>
      </c>
      <c r="H105" s="308"/>
      <c r="I105" s="32"/>
      <c r="J105" s="32"/>
      <c r="K105" s="32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s="18" t="s">
        <v>173</v>
      </c>
      <c r="B106" s="18"/>
      <c r="C106" s="18"/>
      <c r="D106" s="23"/>
      <c r="E106" s="23"/>
      <c r="F106" s="18"/>
      <c r="G106" s="19" t="s">
        <v>65</v>
      </c>
      <c r="H106" s="308"/>
      <c r="I106" s="32"/>
      <c r="J106" s="32"/>
      <c r="K106" s="32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 thickBot="1" x14ac:dyDescent="0.3">
      <c r="A107" s="18" t="s">
        <v>173</v>
      </c>
      <c r="B107" s="18"/>
      <c r="C107" s="18"/>
      <c r="D107" s="18"/>
      <c r="E107" s="18"/>
      <c r="F107" s="18"/>
      <c r="G107" s="19"/>
      <c r="H107" s="309" t="s">
        <v>191</v>
      </c>
      <c r="I107" s="34">
        <f>SUBTOTAL(9,I98:I106)</f>
        <v>0</v>
      </c>
      <c r="J107" s="34">
        <f>SUBTOTAL(9,J98:J106)</f>
        <v>0</v>
      </c>
      <c r="K107" s="34"/>
      <c r="L107" s="34">
        <f t="shared" ref="L107:T107" si="4">SUBTOTAL(9,L98:L106)</f>
        <v>0</v>
      </c>
      <c r="M107" s="34">
        <f t="shared" si="4"/>
        <v>0</v>
      </c>
      <c r="N107" s="34">
        <f t="shared" si="4"/>
        <v>0</v>
      </c>
      <c r="O107" s="34">
        <f t="shared" si="4"/>
        <v>0</v>
      </c>
      <c r="P107" s="34">
        <f t="shared" si="4"/>
        <v>0</v>
      </c>
      <c r="Q107" s="34">
        <f t="shared" si="4"/>
        <v>0</v>
      </c>
      <c r="R107" s="34">
        <f t="shared" si="4"/>
        <v>0</v>
      </c>
      <c r="S107" s="34">
        <f t="shared" si="4"/>
        <v>0</v>
      </c>
      <c r="T107" s="34">
        <f t="shared" si="4"/>
        <v>0</v>
      </c>
    </row>
    <row r="108" spans="1:20" x14ac:dyDescent="0.25">
      <c r="A108" s="18" t="s">
        <v>173</v>
      </c>
      <c r="B108" s="18"/>
      <c r="C108" s="18"/>
      <c r="D108" s="18"/>
      <c r="E108" s="18"/>
      <c r="F108" s="18"/>
      <c r="G108" s="19"/>
      <c r="H108" s="310"/>
    </row>
    <row r="109" spans="1:20" x14ac:dyDescent="0.25">
      <c r="A109" s="18" t="s">
        <v>180</v>
      </c>
      <c r="B109" s="18" t="s">
        <v>194</v>
      </c>
      <c r="C109" s="18" t="s">
        <v>178</v>
      </c>
      <c r="D109" s="18"/>
      <c r="E109" s="18"/>
      <c r="F109" s="18"/>
      <c r="G109" s="19" t="s">
        <v>65</v>
      </c>
      <c r="H109" s="307" t="s">
        <v>195</v>
      </c>
      <c r="I109" s="31"/>
      <c r="J109" s="31"/>
      <c r="K109" s="31"/>
    </row>
    <row r="110" spans="1:20" x14ac:dyDescent="0.25">
      <c r="A110" s="18" t="s">
        <v>183</v>
      </c>
      <c r="B110" s="18" t="s">
        <v>184</v>
      </c>
      <c r="C110" s="18" t="s">
        <v>185</v>
      </c>
      <c r="D110" s="23" t="s">
        <v>186</v>
      </c>
      <c r="E110" s="23" t="s">
        <v>196</v>
      </c>
      <c r="F110" s="18"/>
      <c r="G110" s="19" t="s">
        <v>65</v>
      </c>
      <c r="H110" s="308"/>
      <c r="I110" s="32"/>
      <c r="J110" s="32"/>
      <c r="K110" s="32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s="18" t="s">
        <v>183</v>
      </c>
      <c r="B111" s="18" t="s">
        <v>184</v>
      </c>
      <c r="C111" s="18" t="s">
        <v>185</v>
      </c>
      <c r="D111" s="23" t="s">
        <v>186</v>
      </c>
      <c r="E111" s="23" t="s">
        <v>197</v>
      </c>
      <c r="F111" s="18"/>
      <c r="G111" s="19" t="s">
        <v>65</v>
      </c>
      <c r="H111" s="308"/>
      <c r="I111" s="32"/>
      <c r="J111" s="32"/>
      <c r="K111" s="32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s="18" t="s">
        <v>183</v>
      </c>
      <c r="B112" s="18" t="s">
        <v>184</v>
      </c>
      <c r="C112" s="18" t="s">
        <v>185</v>
      </c>
      <c r="D112" s="23" t="s">
        <v>186</v>
      </c>
      <c r="E112" s="23" t="s">
        <v>201</v>
      </c>
      <c r="F112" s="18"/>
      <c r="G112" s="19" t="s">
        <v>65</v>
      </c>
      <c r="H112" s="308"/>
      <c r="I112" s="32"/>
      <c r="J112" s="32"/>
      <c r="K112" s="32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s="18" t="s">
        <v>183</v>
      </c>
      <c r="B113" s="18" t="s">
        <v>184</v>
      </c>
      <c r="C113" s="18" t="s">
        <v>185</v>
      </c>
      <c r="D113" s="23" t="s">
        <v>186</v>
      </c>
      <c r="E113" s="23" t="s">
        <v>198</v>
      </c>
      <c r="F113" s="18"/>
      <c r="G113" s="19" t="s">
        <v>65</v>
      </c>
      <c r="H113" s="308"/>
      <c r="I113" s="32"/>
      <c r="J113" s="32"/>
      <c r="K113" s="32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s="18" t="s">
        <v>173</v>
      </c>
      <c r="B114" s="18"/>
      <c r="C114" s="18"/>
      <c r="D114" s="23"/>
      <c r="E114" s="23"/>
      <c r="F114" s="18"/>
      <c r="G114" s="19" t="s">
        <v>65</v>
      </c>
      <c r="H114" s="308"/>
      <c r="I114" s="32"/>
      <c r="J114" s="32"/>
      <c r="K114" s="32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 thickBot="1" x14ac:dyDescent="0.3">
      <c r="A115" s="18" t="s">
        <v>173</v>
      </c>
      <c r="B115" s="18"/>
      <c r="C115" s="18"/>
      <c r="D115" s="18"/>
      <c r="E115" s="18"/>
      <c r="F115" s="18"/>
      <c r="G115" s="19"/>
      <c r="H115" s="309" t="s">
        <v>199</v>
      </c>
      <c r="I115" s="34">
        <f t="shared" ref="I115:T115" si="5">SUBTOTAL(9,I109:I114)</f>
        <v>0</v>
      </c>
      <c r="J115" s="34">
        <f t="shared" si="5"/>
        <v>0</v>
      </c>
      <c r="K115" s="34"/>
      <c r="L115" s="34">
        <f t="shared" si="5"/>
        <v>0</v>
      </c>
      <c r="M115" s="34">
        <f t="shared" si="5"/>
        <v>0</v>
      </c>
      <c r="N115" s="34">
        <f t="shared" si="5"/>
        <v>0</v>
      </c>
      <c r="O115" s="34">
        <f t="shared" si="5"/>
        <v>0</v>
      </c>
      <c r="P115" s="34">
        <f t="shared" si="5"/>
        <v>0</v>
      </c>
      <c r="Q115" s="34">
        <f t="shared" si="5"/>
        <v>0</v>
      </c>
      <c r="R115" s="34">
        <f t="shared" si="5"/>
        <v>0</v>
      </c>
      <c r="S115" s="34">
        <f t="shared" si="5"/>
        <v>0</v>
      </c>
      <c r="T115" s="34">
        <f t="shared" si="5"/>
        <v>0</v>
      </c>
    </row>
    <row r="116" spans="1:20" ht="6" customHeight="1" x14ac:dyDescent="0.25">
      <c r="A116" s="18" t="s">
        <v>173</v>
      </c>
      <c r="B116" s="18"/>
      <c r="C116" s="18"/>
      <c r="D116" s="18"/>
      <c r="E116" s="18"/>
      <c r="F116" s="18"/>
      <c r="G116" s="19"/>
      <c r="H116" s="310"/>
    </row>
    <row r="117" spans="1:20" ht="15.75" thickBot="1" x14ac:dyDescent="0.3">
      <c r="A117" s="18" t="s">
        <v>173</v>
      </c>
      <c r="B117" s="18"/>
      <c r="C117" s="18"/>
      <c r="D117" s="18"/>
      <c r="E117" s="18"/>
      <c r="F117" s="18"/>
      <c r="G117" s="19" t="s">
        <v>65</v>
      </c>
      <c r="H117" s="309" t="s">
        <v>200</v>
      </c>
      <c r="I117" s="34">
        <f>I107-I115</f>
        <v>0</v>
      </c>
      <c r="J117" s="34">
        <f t="shared" ref="J117:T117" si="6">J107-J115</f>
        <v>0</v>
      </c>
      <c r="K117" s="34"/>
      <c r="L117" s="34">
        <f t="shared" si="6"/>
        <v>0</v>
      </c>
      <c r="M117" s="34">
        <f t="shared" si="6"/>
        <v>0</v>
      </c>
      <c r="N117" s="34">
        <f t="shared" si="6"/>
        <v>0</v>
      </c>
      <c r="O117" s="34">
        <f t="shared" si="6"/>
        <v>0</v>
      </c>
      <c r="P117" s="34">
        <f t="shared" si="6"/>
        <v>0</v>
      </c>
      <c r="Q117" s="34">
        <f t="shared" si="6"/>
        <v>0</v>
      </c>
      <c r="R117" s="34">
        <f t="shared" si="6"/>
        <v>0</v>
      </c>
      <c r="S117" s="34">
        <f t="shared" si="6"/>
        <v>0</v>
      </c>
      <c r="T117" s="34">
        <f t="shared" si="6"/>
        <v>0</v>
      </c>
    </row>
    <row r="118" spans="1:20" x14ac:dyDescent="0.25">
      <c r="A118" s="18" t="s">
        <v>173</v>
      </c>
      <c r="B118" s="18"/>
      <c r="C118" s="18"/>
      <c r="D118" s="18"/>
      <c r="E118" s="18"/>
      <c r="F118" s="18"/>
      <c r="G118" s="19"/>
      <c r="H118" s="31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x14ac:dyDescent="0.25">
      <c r="A119" s="18" t="s">
        <v>183</v>
      </c>
      <c r="B119" s="18" t="s">
        <v>184</v>
      </c>
      <c r="C119" s="18" t="s">
        <v>185</v>
      </c>
      <c r="D119" s="23" t="s">
        <v>186</v>
      </c>
      <c r="E119" s="23" t="s">
        <v>202</v>
      </c>
      <c r="F119" s="18"/>
      <c r="G119" s="19" t="s">
        <v>65</v>
      </c>
      <c r="H119" s="312" t="s">
        <v>203</v>
      </c>
      <c r="I119" s="32"/>
      <c r="J119" s="32"/>
      <c r="K119" s="32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s="18" t="s">
        <v>173</v>
      </c>
      <c r="B120" s="18"/>
      <c r="C120" s="18"/>
      <c r="D120" s="23"/>
      <c r="E120" s="23"/>
      <c r="F120" s="18"/>
      <c r="G120" s="19"/>
      <c r="H120" s="308"/>
      <c r="I120" s="32"/>
      <c r="J120" s="32"/>
      <c r="K120" s="32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s="18" t="s">
        <v>167</v>
      </c>
      <c r="B121" s="18" t="s">
        <v>113</v>
      </c>
      <c r="C121" s="18"/>
      <c r="D121" s="18"/>
      <c r="E121" s="18"/>
      <c r="F121" s="18"/>
      <c r="G121" s="19"/>
      <c r="H121" s="36" t="s">
        <v>113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x14ac:dyDescent="0.25">
      <c r="A122" s="18" t="s">
        <v>169</v>
      </c>
      <c r="B122" s="18" t="s">
        <v>170</v>
      </c>
      <c r="C122" s="18" t="s">
        <v>204</v>
      </c>
      <c r="D122" s="23"/>
      <c r="E122" s="18"/>
      <c r="F122" s="18"/>
      <c r="G122" s="19" t="s">
        <v>65</v>
      </c>
      <c r="H122" s="37"/>
    </row>
    <row r="123" spans="1:20" x14ac:dyDescent="0.25">
      <c r="A123" s="18" t="s">
        <v>176</v>
      </c>
      <c r="B123" s="23" t="s">
        <v>177</v>
      </c>
      <c r="C123" s="18" t="s">
        <v>178</v>
      </c>
      <c r="D123" s="23"/>
      <c r="E123" s="18"/>
      <c r="F123" s="18"/>
      <c r="G123" s="19"/>
      <c r="H123" s="37"/>
    </row>
    <row r="124" spans="1:20" x14ac:dyDescent="0.25">
      <c r="A124" s="18" t="s">
        <v>180</v>
      </c>
      <c r="B124" s="18" t="s">
        <v>181</v>
      </c>
      <c r="C124" s="18" t="s">
        <v>178</v>
      </c>
      <c r="D124" s="18"/>
      <c r="E124" s="18"/>
      <c r="F124" s="18"/>
      <c r="G124" s="19" t="s">
        <v>65</v>
      </c>
      <c r="H124" s="38" t="s">
        <v>205</v>
      </c>
      <c r="I124" s="31"/>
      <c r="J124" s="31"/>
      <c r="K124" s="31"/>
    </row>
    <row r="125" spans="1:20" x14ac:dyDescent="0.25">
      <c r="A125" s="18" t="s">
        <v>183</v>
      </c>
      <c r="B125" s="18" t="s">
        <v>206</v>
      </c>
      <c r="C125" s="18" t="s">
        <v>207</v>
      </c>
      <c r="D125" s="23" t="s">
        <v>186</v>
      </c>
      <c r="E125" s="23" t="s">
        <v>208</v>
      </c>
      <c r="F125" s="18"/>
      <c r="G125" s="19" t="s">
        <v>65</v>
      </c>
      <c r="H125" s="39"/>
      <c r="I125" s="32"/>
      <c r="J125" s="32"/>
      <c r="K125" s="32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s="18" t="s">
        <v>183</v>
      </c>
      <c r="B126" s="18" t="s">
        <v>206</v>
      </c>
      <c r="C126" s="18" t="s">
        <v>207</v>
      </c>
      <c r="D126" s="23" t="s">
        <v>186</v>
      </c>
      <c r="E126" s="23" t="s">
        <v>209</v>
      </c>
      <c r="F126" s="18"/>
      <c r="G126" s="19" t="s">
        <v>65</v>
      </c>
      <c r="H126" s="39"/>
      <c r="I126" s="32"/>
      <c r="J126" s="32"/>
      <c r="K126" s="32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s="18" t="s">
        <v>173</v>
      </c>
      <c r="B127" s="18"/>
      <c r="C127" s="18"/>
      <c r="D127" s="23"/>
      <c r="E127" s="23"/>
      <c r="F127" s="18"/>
      <c r="G127" s="19" t="s">
        <v>65</v>
      </c>
      <c r="H127" s="39" t="s">
        <v>268</v>
      </c>
      <c r="I127" s="32"/>
      <c r="J127" s="32"/>
      <c r="K127" s="32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s="18" t="s">
        <v>183</v>
      </c>
      <c r="B128" s="18" t="s">
        <v>206</v>
      </c>
      <c r="C128" s="18" t="s">
        <v>207</v>
      </c>
      <c r="D128" s="23" t="s">
        <v>186</v>
      </c>
      <c r="E128" s="23" t="s">
        <v>211</v>
      </c>
      <c r="F128" s="18"/>
      <c r="G128" s="19" t="s">
        <v>65</v>
      </c>
      <c r="H128" s="39"/>
      <c r="I128" s="32"/>
      <c r="J128" s="32"/>
      <c r="K128" s="32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s="18" t="s">
        <v>183</v>
      </c>
      <c r="B129" s="18" t="s">
        <v>206</v>
      </c>
      <c r="C129" s="18" t="s">
        <v>207</v>
      </c>
      <c r="D129" s="23" t="s">
        <v>186</v>
      </c>
      <c r="E129" s="23" t="s">
        <v>212</v>
      </c>
      <c r="F129" s="18"/>
      <c r="G129" s="19" t="s">
        <v>65</v>
      </c>
      <c r="H129" s="39"/>
      <c r="I129" s="32"/>
      <c r="J129" s="32"/>
      <c r="K129" s="32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s="18" t="s">
        <v>173</v>
      </c>
      <c r="B130" s="18"/>
      <c r="C130" s="18"/>
      <c r="D130" s="23"/>
      <c r="E130" s="23"/>
      <c r="F130" s="18"/>
      <c r="G130" s="19" t="s">
        <v>65</v>
      </c>
      <c r="H130" s="39"/>
      <c r="I130" s="32"/>
      <c r="J130" s="32"/>
      <c r="K130" s="32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 thickBot="1" x14ac:dyDescent="0.3">
      <c r="A131" s="18" t="s">
        <v>173</v>
      </c>
      <c r="B131" s="18"/>
      <c r="C131" s="18"/>
      <c r="D131" s="18"/>
      <c r="E131" s="18"/>
      <c r="F131" s="18"/>
      <c r="G131" s="19"/>
      <c r="H131" s="40" t="s">
        <v>213</v>
      </c>
      <c r="I131" s="34">
        <f t="shared" ref="I131:T131" si="7">SUBTOTAL(9,I124:I130)</f>
        <v>0</v>
      </c>
      <c r="J131" s="34">
        <f t="shared" si="7"/>
        <v>0</v>
      </c>
      <c r="K131" s="34"/>
      <c r="L131" s="34">
        <f t="shared" si="7"/>
        <v>0</v>
      </c>
      <c r="M131" s="34">
        <f t="shared" si="7"/>
        <v>0</v>
      </c>
      <c r="N131" s="34">
        <f t="shared" si="7"/>
        <v>0</v>
      </c>
      <c r="O131" s="34">
        <f t="shared" si="7"/>
        <v>0</v>
      </c>
      <c r="P131" s="34">
        <f t="shared" si="7"/>
        <v>0</v>
      </c>
      <c r="Q131" s="34">
        <f t="shared" si="7"/>
        <v>0</v>
      </c>
      <c r="R131" s="34">
        <f t="shared" si="7"/>
        <v>0</v>
      </c>
      <c r="S131" s="34">
        <f t="shared" si="7"/>
        <v>0</v>
      </c>
      <c r="T131" s="34">
        <f t="shared" si="7"/>
        <v>0</v>
      </c>
    </row>
    <row r="132" spans="1:20" x14ac:dyDescent="0.25">
      <c r="A132" s="18" t="s">
        <v>173</v>
      </c>
      <c r="B132" s="18"/>
      <c r="C132" s="18"/>
      <c r="D132" s="18"/>
      <c r="E132" s="18"/>
      <c r="F132" s="18"/>
      <c r="G132" s="19"/>
      <c r="H132" s="37"/>
    </row>
    <row r="133" spans="1:20" x14ac:dyDescent="0.25">
      <c r="A133" s="18" t="s">
        <v>180</v>
      </c>
      <c r="B133" s="18" t="s">
        <v>194</v>
      </c>
      <c r="C133" s="18" t="s">
        <v>178</v>
      </c>
      <c r="D133" s="18"/>
      <c r="E133" s="18"/>
      <c r="F133" s="18"/>
      <c r="G133" s="19" t="s">
        <v>65</v>
      </c>
      <c r="H133" s="38" t="s">
        <v>214</v>
      </c>
      <c r="I133" s="31"/>
      <c r="J133" s="31"/>
      <c r="K133" s="31"/>
    </row>
    <row r="134" spans="1:20" x14ac:dyDescent="0.25">
      <c r="A134" s="18" t="s">
        <v>173</v>
      </c>
      <c r="B134" s="18"/>
      <c r="C134" s="18"/>
      <c r="D134" s="23"/>
      <c r="E134" s="23"/>
      <c r="F134" s="18"/>
      <c r="G134" s="19" t="s">
        <v>65</v>
      </c>
      <c r="H134" s="39" t="s">
        <v>215</v>
      </c>
      <c r="I134" s="32"/>
      <c r="J134" s="32"/>
      <c r="K134" s="32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x14ac:dyDescent="0.25">
      <c r="A135" s="18" t="s">
        <v>173</v>
      </c>
      <c r="B135" s="18"/>
      <c r="C135" s="18"/>
      <c r="D135" s="23"/>
      <c r="E135" s="23"/>
      <c r="F135" s="18"/>
      <c r="G135" s="19" t="s">
        <v>65</v>
      </c>
      <c r="H135" s="39" t="s">
        <v>216</v>
      </c>
      <c r="I135" s="32"/>
      <c r="J135" s="32"/>
      <c r="K135" s="32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x14ac:dyDescent="0.25">
      <c r="A136" s="18" t="s">
        <v>173</v>
      </c>
      <c r="B136" s="18"/>
      <c r="C136" s="18"/>
      <c r="D136" s="23"/>
      <c r="E136" s="23"/>
      <c r="F136" s="18"/>
      <c r="G136" s="19" t="s">
        <v>65</v>
      </c>
      <c r="H136" s="39"/>
      <c r="I136" s="32"/>
      <c r="J136" s="32"/>
      <c r="K136" s="32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 thickBot="1" x14ac:dyDescent="0.3">
      <c r="A137" s="18" t="s">
        <v>173</v>
      </c>
      <c r="B137" s="18"/>
      <c r="C137" s="18"/>
      <c r="D137" s="18"/>
      <c r="E137" s="18"/>
      <c r="F137" s="18"/>
      <c r="G137" s="19"/>
      <c r="H137" s="40" t="s">
        <v>217</v>
      </c>
      <c r="I137" s="34">
        <f t="shared" ref="I137:T137" si="8">SUBTOTAL(9,I133:I136)</f>
        <v>0</v>
      </c>
      <c r="J137" s="34">
        <f t="shared" si="8"/>
        <v>0</v>
      </c>
      <c r="K137" s="34"/>
      <c r="L137" s="34">
        <f t="shared" si="8"/>
        <v>0</v>
      </c>
      <c r="M137" s="34">
        <f t="shared" si="8"/>
        <v>0</v>
      </c>
      <c r="N137" s="34">
        <f t="shared" si="8"/>
        <v>0</v>
      </c>
      <c r="O137" s="34">
        <f t="shared" si="8"/>
        <v>0</v>
      </c>
      <c r="P137" s="34">
        <f t="shared" si="8"/>
        <v>0</v>
      </c>
      <c r="Q137" s="34">
        <f t="shared" si="8"/>
        <v>0</v>
      </c>
      <c r="R137" s="34">
        <f t="shared" si="8"/>
        <v>0</v>
      </c>
      <c r="S137" s="34">
        <f t="shared" si="8"/>
        <v>0</v>
      </c>
      <c r="T137" s="34">
        <f t="shared" si="8"/>
        <v>0</v>
      </c>
    </row>
    <row r="138" spans="1:20" x14ac:dyDescent="0.25">
      <c r="A138" s="18" t="s">
        <v>167</v>
      </c>
      <c r="B138" s="18" t="s">
        <v>114</v>
      </c>
      <c r="C138" s="18"/>
      <c r="D138" s="18"/>
      <c r="E138" s="18"/>
      <c r="F138" s="18"/>
      <c r="G138" s="19"/>
      <c r="H138" s="313" t="s">
        <v>114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x14ac:dyDescent="0.25">
      <c r="A139" s="18" t="s">
        <v>169</v>
      </c>
      <c r="B139" s="18" t="s">
        <v>170</v>
      </c>
      <c r="C139" s="18" t="s">
        <v>218</v>
      </c>
      <c r="D139" s="23"/>
      <c r="E139" s="18"/>
      <c r="F139" s="18"/>
      <c r="G139" s="19" t="s">
        <v>65</v>
      </c>
      <c r="H139" s="31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x14ac:dyDescent="0.25">
      <c r="A140" s="18" t="s">
        <v>176</v>
      </c>
      <c r="B140" s="23" t="s">
        <v>177</v>
      </c>
      <c r="C140" s="18" t="s">
        <v>178</v>
      </c>
      <c r="D140" s="23"/>
      <c r="E140" s="18"/>
      <c r="F140" s="18"/>
      <c r="G140" s="19"/>
      <c r="H140" s="310"/>
    </row>
    <row r="141" spans="1:20" x14ac:dyDescent="0.25">
      <c r="A141" s="18" t="s">
        <v>180</v>
      </c>
      <c r="B141" s="18" t="s">
        <v>181</v>
      </c>
      <c r="C141" s="18" t="s">
        <v>178</v>
      </c>
      <c r="D141" s="18"/>
      <c r="E141" s="18"/>
      <c r="F141" s="18"/>
      <c r="G141" s="19" t="s">
        <v>65</v>
      </c>
      <c r="H141" s="307" t="s">
        <v>219</v>
      </c>
      <c r="I141" s="31"/>
      <c r="J141" s="31"/>
      <c r="K141" s="31"/>
    </row>
    <row r="142" spans="1:20" x14ac:dyDescent="0.25">
      <c r="A142" s="18" t="s">
        <v>183</v>
      </c>
      <c r="B142" s="18" t="s">
        <v>206</v>
      </c>
      <c r="C142" s="18" t="s">
        <v>207</v>
      </c>
      <c r="D142" s="23" t="s">
        <v>186</v>
      </c>
      <c r="E142" s="23" t="s">
        <v>208</v>
      </c>
      <c r="F142" s="18"/>
      <c r="G142" s="19" t="s">
        <v>65</v>
      </c>
      <c r="H142" s="308"/>
      <c r="I142" s="32"/>
      <c r="J142" s="32"/>
      <c r="K142" s="32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x14ac:dyDescent="0.25">
      <c r="A143" s="18" t="s">
        <v>183</v>
      </c>
      <c r="B143" s="18" t="s">
        <v>206</v>
      </c>
      <c r="C143" s="18" t="s">
        <v>207</v>
      </c>
      <c r="D143" s="23" t="s">
        <v>186</v>
      </c>
      <c r="E143" s="23" t="s">
        <v>209</v>
      </c>
      <c r="F143" s="18"/>
      <c r="G143" s="19" t="s">
        <v>65</v>
      </c>
      <c r="H143" s="308"/>
      <c r="I143" s="32"/>
      <c r="J143" s="32"/>
      <c r="K143" s="32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x14ac:dyDescent="0.25">
      <c r="A144" s="18" t="s">
        <v>173</v>
      </c>
      <c r="B144" s="18"/>
      <c r="C144" s="18"/>
      <c r="D144" s="23"/>
      <c r="E144" s="23"/>
      <c r="F144" s="18"/>
      <c r="G144" s="19" t="s">
        <v>65</v>
      </c>
      <c r="H144" s="308" t="s">
        <v>268</v>
      </c>
      <c r="I144" s="32"/>
      <c r="J144" s="32"/>
      <c r="K144" s="32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x14ac:dyDescent="0.25">
      <c r="A145" s="18" t="s">
        <v>183</v>
      </c>
      <c r="B145" s="18" t="s">
        <v>206</v>
      </c>
      <c r="C145" s="18" t="s">
        <v>207</v>
      </c>
      <c r="D145" s="23" t="s">
        <v>186</v>
      </c>
      <c r="E145" s="23" t="s">
        <v>211</v>
      </c>
      <c r="F145" s="18"/>
      <c r="G145" s="19" t="s">
        <v>65</v>
      </c>
      <c r="H145" s="308"/>
      <c r="I145" s="32"/>
      <c r="J145" s="32"/>
      <c r="K145" s="32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x14ac:dyDescent="0.25">
      <c r="A146" s="18" t="s">
        <v>183</v>
      </c>
      <c r="B146" s="18" t="s">
        <v>206</v>
      </c>
      <c r="C146" s="18" t="s">
        <v>207</v>
      </c>
      <c r="D146" s="23" t="s">
        <v>186</v>
      </c>
      <c r="E146" s="23" t="s">
        <v>212</v>
      </c>
      <c r="F146" s="18"/>
      <c r="G146" s="19" t="s">
        <v>65</v>
      </c>
      <c r="H146" s="308"/>
      <c r="I146" s="32"/>
      <c r="J146" s="32"/>
      <c r="K146" s="32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x14ac:dyDescent="0.25">
      <c r="A147" s="18" t="s">
        <v>173</v>
      </c>
      <c r="B147" s="18"/>
      <c r="C147" s="18"/>
      <c r="D147" s="23"/>
      <c r="E147" s="23"/>
      <c r="F147" s="18"/>
      <c r="G147" s="19" t="s">
        <v>65</v>
      </c>
      <c r="H147" s="308"/>
      <c r="I147" s="32"/>
      <c r="J147" s="32"/>
      <c r="K147" s="32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 thickBot="1" x14ac:dyDescent="0.3">
      <c r="A148" s="18" t="s">
        <v>173</v>
      </c>
      <c r="B148" s="18"/>
      <c r="C148" s="18"/>
      <c r="D148" s="18"/>
      <c r="E148" s="18"/>
      <c r="F148" s="18"/>
      <c r="G148" s="19"/>
      <c r="H148" s="309" t="s">
        <v>213</v>
      </c>
      <c r="I148" s="34">
        <f t="shared" ref="I148:T148" si="9">SUBTOTAL(9,I141:I147)</f>
        <v>0</v>
      </c>
      <c r="J148" s="34">
        <f t="shared" si="9"/>
        <v>0</v>
      </c>
      <c r="K148" s="34"/>
      <c r="L148" s="34">
        <f t="shared" si="9"/>
        <v>0</v>
      </c>
      <c r="M148" s="34">
        <f t="shared" si="9"/>
        <v>0</v>
      </c>
      <c r="N148" s="34">
        <f t="shared" si="9"/>
        <v>0</v>
      </c>
      <c r="O148" s="34">
        <f t="shared" si="9"/>
        <v>0</v>
      </c>
      <c r="P148" s="34">
        <f t="shared" si="9"/>
        <v>0</v>
      </c>
      <c r="Q148" s="34">
        <f t="shared" si="9"/>
        <v>0</v>
      </c>
      <c r="R148" s="34">
        <f t="shared" si="9"/>
        <v>0</v>
      </c>
      <c r="S148" s="34">
        <f t="shared" si="9"/>
        <v>0</v>
      </c>
      <c r="T148" s="34">
        <f t="shared" si="9"/>
        <v>0</v>
      </c>
    </row>
    <row r="149" spans="1:20" x14ac:dyDescent="0.25">
      <c r="A149" s="18" t="s">
        <v>173</v>
      </c>
      <c r="B149" s="18"/>
      <c r="C149" s="18"/>
      <c r="D149" s="18"/>
      <c r="E149" s="18"/>
      <c r="F149" s="18"/>
      <c r="G149" s="19"/>
      <c r="H149" s="310"/>
    </row>
    <row r="150" spans="1:20" x14ac:dyDescent="0.25">
      <c r="A150" s="18" t="s">
        <v>180</v>
      </c>
      <c r="B150" s="18" t="s">
        <v>194</v>
      </c>
      <c r="C150" s="18" t="s">
        <v>178</v>
      </c>
      <c r="D150" s="18"/>
      <c r="E150" s="18"/>
      <c r="F150" s="18"/>
      <c r="G150" s="19" t="s">
        <v>65</v>
      </c>
      <c r="H150" s="307" t="s">
        <v>214</v>
      </c>
      <c r="I150" s="31"/>
      <c r="J150" s="31"/>
      <c r="K150" s="31"/>
    </row>
    <row r="151" spans="1:20" x14ac:dyDescent="0.25">
      <c r="A151" s="18" t="s">
        <v>173</v>
      </c>
      <c r="B151" s="18"/>
      <c r="C151" s="18"/>
      <c r="D151" s="18"/>
      <c r="E151" s="18"/>
      <c r="F151" s="18"/>
      <c r="G151" s="19"/>
      <c r="H151" s="308" t="s">
        <v>220</v>
      </c>
      <c r="I151" s="31"/>
      <c r="J151" s="31"/>
      <c r="K151" s="31"/>
    </row>
    <row r="152" spans="1:20" x14ac:dyDescent="0.25">
      <c r="A152" s="18" t="s">
        <v>221</v>
      </c>
      <c r="B152" s="18"/>
      <c r="C152" s="18" t="s">
        <v>222</v>
      </c>
      <c r="D152" s="23" t="s">
        <v>186</v>
      </c>
      <c r="E152" s="23" t="s">
        <v>223</v>
      </c>
      <c r="F152" s="18"/>
      <c r="G152" s="19" t="s">
        <v>65</v>
      </c>
      <c r="H152" s="308" t="str">
        <f>"-  to meet additional demand"</f>
        <v>-  to meet additional demand</v>
      </c>
      <c r="I152" s="32"/>
      <c r="J152" s="32"/>
      <c r="K152" s="32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x14ac:dyDescent="0.25">
      <c r="A153" s="18" t="s">
        <v>221</v>
      </c>
      <c r="B153" s="18"/>
      <c r="C153" s="18" t="s">
        <v>222</v>
      </c>
      <c r="D153" s="23" t="s">
        <v>186</v>
      </c>
      <c r="E153" s="23" t="s">
        <v>224</v>
      </c>
      <c r="F153" s="18"/>
      <c r="G153" s="19" t="s">
        <v>65</v>
      </c>
      <c r="H153" s="308" t="str">
        <f>"-  to improve level of service"</f>
        <v>-  to improve level of service</v>
      </c>
      <c r="I153" s="32"/>
      <c r="J153" s="32"/>
      <c r="K153" s="32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x14ac:dyDescent="0.25">
      <c r="A154" s="18" t="s">
        <v>221</v>
      </c>
      <c r="B154" s="18"/>
      <c r="C154" s="18" t="s">
        <v>222</v>
      </c>
      <c r="D154" s="23" t="s">
        <v>186</v>
      </c>
      <c r="E154" s="23" t="s">
        <v>225</v>
      </c>
      <c r="F154" s="18"/>
      <c r="G154" s="19" t="s">
        <v>65</v>
      </c>
      <c r="H154" s="308" t="str">
        <f>"-  to replace existing assets"</f>
        <v>-  to replace existing assets</v>
      </c>
      <c r="I154" s="32"/>
      <c r="J154" s="32"/>
      <c r="K154" s="32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s="18" t="s">
        <v>173</v>
      </c>
      <c r="B155" s="18"/>
      <c r="C155" s="18"/>
      <c r="D155" s="23"/>
      <c r="E155" s="23"/>
      <c r="F155" s="18"/>
      <c r="G155" s="19" t="s">
        <v>65</v>
      </c>
      <c r="H155" s="308" t="s">
        <v>215</v>
      </c>
      <c r="I155" s="32"/>
      <c r="J155" s="32"/>
      <c r="K155" s="32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x14ac:dyDescent="0.25">
      <c r="A156" s="18" t="s">
        <v>173</v>
      </c>
      <c r="B156" s="18"/>
      <c r="C156" s="18"/>
      <c r="D156" s="23"/>
      <c r="E156" s="23"/>
      <c r="F156" s="18"/>
      <c r="G156" s="19" t="s">
        <v>65</v>
      </c>
      <c r="H156" s="308" t="s">
        <v>216</v>
      </c>
      <c r="I156" s="32"/>
      <c r="J156" s="32"/>
      <c r="K156" s="32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s="18" t="s">
        <v>173</v>
      </c>
      <c r="B157" s="18"/>
      <c r="C157" s="18"/>
      <c r="D157" s="23"/>
      <c r="E157" s="23"/>
      <c r="F157" s="18"/>
      <c r="G157" s="19" t="s">
        <v>65</v>
      </c>
      <c r="H157" s="308"/>
      <c r="I157" s="32"/>
      <c r="J157" s="32"/>
      <c r="K157" s="32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 thickBot="1" x14ac:dyDescent="0.3">
      <c r="A158" s="18" t="s">
        <v>173</v>
      </c>
      <c r="B158" s="18"/>
      <c r="C158" s="18"/>
      <c r="D158" s="18"/>
      <c r="E158" s="18"/>
      <c r="F158" s="18"/>
      <c r="G158" s="19"/>
      <c r="H158" s="309" t="s">
        <v>217</v>
      </c>
      <c r="I158" s="34">
        <f t="shared" ref="I158:T158" si="10">SUBTOTAL(9,I150:I157)</f>
        <v>0</v>
      </c>
      <c r="J158" s="34">
        <f t="shared" si="10"/>
        <v>0</v>
      </c>
      <c r="K158" s="34"/>
      <c r="L158" s="34">
        <f t="shared" si="10"/>
        <v>0</v>
      </c>
      <c r="M158" s="34">
        <f t="shared" si="10"/>
        <v>0</v>
      </c>
      <c r="N158" s="34">
        <f t="shared" si="10"/>
        <v>0</v>
      </c>
      <c r="O158" s="34">
        <f t="shared" si="10"/>
        <v>0</v>
      </c>
      <c r="P158" s="34">
        <f t="shared" si="10"/>
        <v>0</v>
      </c>
      <c r="Q158" s="34">
        <f t="shared" si="10"/>
        <v>0</v>
      </c>
      <c r="R158" s="34">
        <f t="shared" si="10"/>
        <v>0</v>
      </c>
      <c r="S158" s="34">
        <f t="shared" si="10"/>
        <v>0</v>
      </c>
      <c r="T158" s="34">
        <f t="shared" si="10"/>
        <v>0</v>
      </c>
    </row>
    <row r="159" spans="1:20" x14ac:dyDescent="0.25">
      <c r="A159" s="18" t="s">
        <v>173</v>
      </c>
      <c r="B159" s="18"/>
      <c r="C159" s="18"/>
      <c r="D159" s="18"/>
      <c r="E159" s="18"/>
      <c r="F159" s="18"/>
      <c r="G159" s="19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x14ac:dyDescent="0.25">
      <c r="A160" s="18" t="s">
        <v>167</v>
      </c>
      <c r="B160" s="18" t="s">
        <v>127</v>
      </c>
      <c r="C160" s="18"/>
      <c r="D160" s="18"/>
      <c r="E160" s="18"/>
      <c r="F160" s="18"/>
      <c r="G160" s="19" t="s">
        <v>65</v>
      </c>
      <c r="H160" s="42" t="s">
        <v>226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x14ac:dyDescent="0.25">
      <c r="A161" s="18" t="s">
        <v>169</v>
      </c>
      <c r="B161" s="18" t="s">
        <v>170</v>
      </c>
      <c r="C161" s="18" t="s">
        <v>227</v>
      </c>
      <c r="D161" s="18"/>
      <c r="E161" s="18"/>
      <c r="F161" s="18"/>
      <c r="G161" s="19" t="s">
        <v>65</v>
      </c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x14ac:dyDescent="0.25">
      <c r="A162" s="18" t="s">
        <v>176</v>
      </c>
      <c r="B162" s="23" t="s">
        <v>177</v>
      </c>
      <c r="C162" s="18" t="s">
        <v>178</v>
      </c>
      <c r="D162" s="18"/>
      <c r="E162" s="18"/>
      <c r="F162" s="18"/>
      <c r="G162" s="19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x14ac:dyDescent="0.25">
      <c r="A163" s="18" t="s">
        <v>180</v>
      </c>
      <c r="B163" s="18" t="s">
        <v>194</v>
      </c>
      <c r="C163" s="18" t="s">
        <v>178</v>
      </c>
      <c r="D163" s="18"/>
      <c r="E163" s="18"/>
      <c r="F163" s="18"/>
      <c r="G163" s="19" t="s">
        <v>65</v>
      </c>
      <c r="H163" s="38" t="s">
        <v>182</v>
      </c>
      <c r="I163" s="31"/>
      <c r="J163" s="31"/>
      <c r="K163" s="31"/>
    </row>
    <row r="164" spans="1:20" x14ac:dyDescent="0.25">
      <c r="A164" s="18" t="s">
        <v>183</v>
      </c>
      <c r="B164" s="18" t="s">
        <v>228</v>
      </c>
      <c r="C164" s="18" t="s">
        <v>143</v>
      </c>
      <c r="D164" s="23" t="s">
        <v>186</v>
      </c>
      <c r="E164" s="23" t="s">
        <v>229</v>
      </c>
      <c r="F164" s="18"/>
      <c r="G164" s="19" t="s">
        <v>65</v>
      </c>
      <c r="H164" s="39"/>
      <c r="I164" s="32"/>
      <c r="J164" s="32"/>
      <c r="K164" s="32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x14ac:dyDescent="0.25">
      <c r="A165" s="18" t="s">
        <v>183</v>
      </c>
      <c r="B165" s="18" t="s">
        <v>228</v>
      </c>
      <c r="C165" s="18" t="s">
        <v>143</v>
      </c>
      <c r="D165" s="23" t="s">
        <v>186</v>
      </c>
      <c r="E165" s="23" t="s">
        <v>230</v>
      </c>
      <c r="F165" s="18"/>
      <c r="G165" s="19" t="s">
        <v>65</v>
      </c>
      <c r="H165" s="39"/>
      <c r="I165" s="32"/>
      <c r="J165" s="32"/>
      <c r="K165" s="32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x14ac:dyDescent="0.25">
      <c r="A166" s="18" t="s">
        <v>183</v>
      </c>
      <c r="B166" s="18" t="s">
        <v>228</v>
      </c>
      <c r="C166" s="18" t="s">
        <v>143</v>
      </c>
      <c r="D166" s="23" t="s">
        <v>186</v>
      </c>
      <c r="E166" s="23" t="s">
        <v>187</v>
      </c>
      <c r="F166" s="18"/>
      <c r="G166" s="19" t="s">
        <v>65</v>
      </c>
      <c r="H166" s="39"/>
      <c r="I166" s="32"/>
      <c r="J166" s="32"/>
      <c r="K166" s="32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x14ac:dyDescent="0.25">
      <c r="A167" s="18" t="s">
        <v>183</v>
      </c>
      <c r="B167" s="18" t="s">
        <v>228</v>
      </c>
      <c r="C167" s="18" t="s">
        <v>143</v>
      </c>
      <c r="D167" s="23" t="s">
        <v>186</v>
      </c>
      <c r="E167" s="23" t="s">
        <v>188</v>
      </c>
      <c r="F167" s="18"/>
      <c r="G167" s="19" t="s">
        <v>65</v>
      </c>
      <c r="H167" s="39"/>
      <c r="I167" s="32"/>
      <c r="J167" s="32"/>
      <c r="K167" s="32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x14ac:dyDescent="0.25">
      <c r="A168" s="18" t="s">
        <v>183</v>
      </c>
      <c r="B168" s="18" t="s">
        <v>228</v>
      </c>
      <c r="C168" s="18" t="s">
        <v>143</v>
      </c>
      <c r="D168" s="23" t="s">
        <v>186</v>
      </c>
      <c r="E168" s="23" t="s">
        <v>193</v>
      </c>
      <c r="F168" s="18"/>
      <c r="G168" s="19" t="s">
        <v>65</v>
      </c>
      <c r="H168" s="39"/>
      <c r="I168" s="32"/>
      <c r="J168" s="32"/>
      <c r="K168" s="32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s="18" t="s">
        <v>183</v>
      </c>
      <c r="B169" s="18" t="s">
        <v>228</v>
      </c>
      <c r="C169" s="18" t="s">
        <v>143</v>
      </c>
      <c r="D169" s="23" t="s">
        <v>186</v>
      </c>
      <c r="E169" s="23" t="s">
        <v>189</v>
      </c>
      <c r="F169" s="18"/>
      <c r="G169" s="19" t="s">
        <v>65</v>
      </c>
      <c r="H169" s="39"/>
      <c r="I169" s="32"/>
      <c r="J169" s="32"/>
      <c r="K169" s="32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x14ac:dyDescent="0.25">
      <c r="A170" s="18" t="s">
        <v>183</v>
      </c>
      <c r="B170" s="18" t="s">
        <v>228</v>
      </c>
      <c r="C170" s="18" t="s">
        <v>143</v>
      </c>
      <c r="D170" s="23" t="s">
        <v>186</v>
      </c>
      <c r="E170" s="23" t="s">
        <v>190</v>
      </c>
      <c r="F170" s="18"/>
      <c r="G170" s="19" t="s">
        <v>65</v>
      </c>
      <c r="H170" s="39"/>
      <c r="I170" s="32"/>
      <c r="J170" s="32"/>
      <c r="K170" s="32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x14ac:dyDescent="0.25">
      <c r="A171" s="18" t="s">
        <v>173</v>
      </c>
      <c r="B171" s="18"/>
      <c r="C171" s="18"/>
      <c r="D171" s="23"/>
      <c r="E171" s="23"/>
      <c r="F171" s="18"/>
      <c r="G171" s="19" t="s">
        <v>65</v>
      </c>
      <c r="H171" s="39"/>
      <c r="I171" s="32"/>
      <c r="J171" s="32"/>
      <c r="K171" s="32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 thickBot="1" x14ac:dyDescent="0.3">
      <c r="A172" s="18" t="s">
        <v>173</v>
      </c>
      <c r="B172" s="18"/>
      <c r="C172" s="18"/>
      <c r="D172" s="18"/>
      <c r="E172" s="18"/>
      <c r="F172" s="18"/>
      <c r="G172" s="19"/>
      <c r="H172" s="40" t="s">
        <v>191</v>
      </c>
      <c r="I172" s="34">
        <f>SUBTOTAL(9,I163:I171)</f>
        <v>0</v>
      </c>
      <c r="J172" s="34">
        <f>SUBTOTAL(9,J163:J171)</f>
        <v>0</v>
      </c>
      <c r="K172" s="34"/>
      <c r="L172" s="34">
        <f t="shared" ref="L172:T172" si="11">SUBTOTAL(9,L163:L171)</f>
        <v>0</v>
      </c>
      <c r="M172" s="34">
        <f t="shared" si="11"/>
        <v>0</v>
      </c>
      <c r="N172" s="34">
        <f t="shared" si="11"/>
        <v>0</v>
      </c>
      <c r="O172" s="34">
        <f t="shared" si="11"/>
        <v>0</v>
      </c>
      <c r="P172" s="34">
        <f t="shared" si="11"/>
        <v>0</v>
      </c>
      <c r="Q172" s="34">
        <f t="shared" si="11"/>
        <v>0</v>
      </c>
      <c r="R172" s="34">
        <f t="shared" si="11"/>
        <v>0</v>
      </c>
      <c r="S172" s="34">
        <f t="shared" si="11"/>
        <v>0</v>
      </c>
      <c r="T172" s="34">
        <f t="shared" si="11"/>
        <v>0</v>
      </c>
    </row>
    <row r="173" spans="1:20" x14ac:dyDescent="0.25">
      <c r="A173" s="18" t="s">
        <v>173</v>
      </c>
      <c r="B173" s="18"/>
      <c r="C173" s="18"/>
      <c r="D173" s="18"/>
      <c r="E173" s="18"/>
      <c r="F173" s="18"/>
      <c r="G173" s="19"/>
      <c r="H173" s="37"/>
    </row>
    <row r="174" spans="1:20" x14ac:dyDescent="0.25">
      <c r="A174" s="18" t="s">
        <v>180</v>
      </c>
      <c r="B174" s="18" t="s">
        <v>194</v>
      </c>
      <c r="C174" s="18" t="s">
        <v>178</v>
      </c>
      <c r="D174" s="18"/>
      <c r="E174" s="18"/>
      <c r="F174" s="18"/>
      <c r="G174" s="19" t="s">
        <v>65</v>
      </c>
      <c r="H174" s="38" t="s">
        <v>195</v>
      </c>
      <c r="I174" s="31"/>
      <c r="J174" s="31"/>
      <c r="K174" s="31"/>
    </row>
    <row r="175" spans="1:20" x14ac:dyDescent="0.25">
      <c r="A175" s="18" t="s">
        <v>183</v>
      </c>
      <c r="B175" s="18" t="s">
        <v>228</v>
      </c>
      <c r="C175" s="18" t="s">
        <v>143</v>
      </c>
      <c r="D175" s="23" t="s">
        <v>186</v>
      </c>
      <c r="E175" s="23" t="s">
        <v>196</v>
      </c>
      <c r="F175" s="18"/>
      <c r="G175" s="19" t="s">
        <v>65</v>
      </c>
      <c r="H175" s="39"/>
      <c r="I175" s="32"/>
      <c r="J175" s="32"/>
      <c r="K175" s="32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x14ac:dyDescent="0.25">
      <c r="A176" s="18" t="s">
        <v>183</v>
      </c>
      <c r="B176" s="18" t="s">
        <v>228</v>
      </c>
      <c r="C176" s="18" t="s">
        <v>143</v>
      </c>
      <c r="D176" s="23" t="s">
        <v>186</v>
      </c>
      <c r="E176" s="23" t="s">
        <v>197</v>
      </c>
      <c r="F176" s="18"/>
      <c r="G176" s="19" t="s">
        <v>65</v>
      </c>
      <c r="H176" s="39"/>
      <c r="I176" s="32"/>
      <c r="J176" s="32"/>
      <c r="K176" s="32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x14ac:dyDescent="0.25">
      <c r="A177" s="18" t="s">
        <v>183</v>
      </c>
      <c r="B177" s="18" t="s">
        <v>228</v>
      </c>
      <c r="C177" s="18" t="s">
        <v>143</v>
      </c>
      <c r="D177" s="23" t="s">
        <v>186</v>
      </c>
      <c r="E177" s="23" t="s">
        <v>201</v>
      </c>
      <c r="F177" s="18"/>
      <c r="G177" s="19" t="s">
        <v>65</v>
      </c>
      <c r="H177" s="39"/>
      <c r="I177" s="32"/>
      <c r="J177" s="32"/>
      <c r="K177" s="32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x14ac:dyDescent="0.25">
      <c r="A178" s="18" t="s">
        <v>183</v>
      </c>
      <c r="B178" s="18" t="s">
        <v>228</v>
      </c>
      <c r="C178" s="18" t="s">
        <v>143</v>
      </c>
      <c r="D178" s="23" t="s">
        <v>186</v>
      </c>
      <c r="E178" s="23" t="s">
        <v>198</v>
      </c>
      <c r="F178" s="18"/>
      <c r="G178" s="19" t="s">
        <v>65</v>
      </c>
      <c r="H178" s="39"/>
      <c r="I178" s="32"/>
      <c r="J178" s="32"/>
      <c r="K178" s="32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x14ac:dyDescent="0.25">
      <c r="A179" s="18" t="s">
        <v>173</v>
      </c>
      <c r="B179" s="18"/>
      <c r="C179" s="18"/>
      <c r="D179" s="23"/>
      <c r="E179" s="23"/>
      <c r="F179" s="18"/>
      <c r="G179" s="19" t="s">
        <v>65</v>
      </c>
      <c r="H179" s="39"/>
      <c r="I179" s="32"/>
      <c r="J179" s="32"/>
      <c r="K179" s="32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 thickBot="1" x14ac:dyDescent="0.3">
      <c r="A180" s="18" t="s">
        <v>173</v>
      </c>
      <c r="B180" s="18"/>
      <c r="C180" s="18"/>
      <c r="D180" s="18"/>
      <c r="E180" s="18"/>
      <c r="F180" s="18"/>
      <c r="G180" s="19"/>
      <c r="H180" s="40" t="s">
        <v>199</v>
      </c>
      <c r="I180" s="34">
        <f t="shared" ref="I180:T180" si="12">SUBTOTAL(9,I174:I179)</f>
        <v>0</v>
      </c>
      <c r="J180" s="34">
        <f t="shared" si="12"/>
        <v>0</v>
      </c>
      <c r="K180" s="34"/>
      <c r="L180" s="34">
        <f t="shared" si="12"/>
        <v>0</v>
      </c>
      <c r="M180" s="34">
        <f t="shared" si="12"/>
        <v>0</v>
      </c>
      <c r="N180" s="34">
        <f t="shared" si="12"/>
        <v>0</v>
      </c>
      <c r="O180" s="34">
        <f t="shared" si="12"/>
        <v>0</v>
      </c>
      <c r="P180" s="34">
        <f t="shared" si="12"/>
        <v>0</v>
      </c>
      <c r="Q180" s="34">
        <f t="shared" si="12"/>
        <v>0</v>
      </c>
      <c r="R180" s="34">
        <f t="shared" si="12"/>
        <v>0</v>
      </c>
      <c r="S180" s="34">
        <f t="shared" si="12"/>
        <v>0</v>
      </c>
      <c r="T180" s="34">
        <f t="shared" si="12"/>
        <v>0</v>
      </c>
    </row>
    <row r="181" spans="1:20" ht="6" customHeight="1" x14ac:dyDescent="0.25">
      <c r="A181" s="18" t="s">
        <v>173</v>
      </c>
      <c r="B181" s="18"/>
      <c r="C181" s="18"/>
      <c r="D181" s="18"/>
      <c r="E181" s="18"/>
      <c r="F181" s="18"/>
      <c r="G181" s="19"/>
      <c r="H181" s="37"/>
    </row>
    <row r="182" spans="1:20" ht="15.75" thickBot="1" x14ac:dyDescent="0.3">
      <c r="A182" s="18" t="s">
        <v>173</v>
      </c>
      <c r="B182" s="18"/>
      <c r="C182" s="18"/>
      <c r="D182" s="18"/>
      <c r="E182" s="18"/>
      <c r="F182" s="18"/>
      <c r="G182" s="19" t="s">
        <v>65</v>
      </c>
      <c r="H182" s="40" t="s">
        <v>200</v>
      </c>
      <c r="I182" s="34">
        <f t="shared" ref="I182:T182" si="13">I172-I180</f>
        <v>0</v>
      </c>
      <c r="J182" s="34">
        <f t="shared" si="13"/>
        <v>0</v>
      </c>
      <c r="K182" s="34"/>
      <c r="L182" s="34">
        <f t="shared" si="13"/>
        <v>0</v>
      </c>
      <c r="M182" s="34">
        <f t="shared" si="13"/>
        <v>0</v>
      </c>
      <c r="N182" s="34">
        <f t="shared" si="13"/>
        <v>0</v>
      </c>
      <c r="O182" s="34">
        <f t="shared" si="13"/>
        <v>0</v>
      </c>
      <c r="P182" s="34">
        <f t="shared" si="13"/>
        <v>0</v>
      </c>
      <c r="Q182" s="34">
        <f t="shared" si="13"/>
        <v>0</v>
      </c>
      <c r="R182" s="34">
        <f t="shared" si="13"/>
        <v>0</v>
      </c>
      <c r="S182" s="34">
        <f t="shared" si="13"/>
        <v>0</v>
      </c>
      <c r="T182" s="34">
        <f t="shared" si="13"/>
        <v>0</v>
      </c>
    </row>
    <row r="183" spans="1:20" x14ac:dyDescent="0.25">
      <c r="A183" s="18" t="s">
        <v>173</v>
      </c>
      <c r="B183" s="18"/>
      <c r="C183" s="18"/>
      <c r="D183" s="18"/>
      <c r="E183" s="18"/>
      <c r="F183" s="18"/>
      <c r="G183" s="19" t="s">
        <v>65</v>
      </c>
      <c r="H183" s="310"/>
    </row>
    <row r="184" spans="1:20" x14ac:dyDescent="0.25">
      <c r="A184" s="18" t="s">
        <v>167</v>
      </c>
      <c r="B184" s="18" t="s">
        <v>158</v>
      </c>
      <c r="C184" s="18"/>
      <c r="D184" s="18"/>
      <c r="E184" s="18"/>
      <c r="F184" s="18"/>
      <c r="G184" s="19" t="s">
        <v>65</v>
      </c>
      <c r="H184" s="314" t="s">
        <v>231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x14ac:dyDescent="0.25">
      <c r="A185" s="18" t="s">
        <v>169</v>
      </c>
      <c r="B185" s="18" t="s">
        <v>170</v>
      </c>
      <c r="C185" s="18" t="s">
        <v>227</v>
      </c>
      <c r="D185" s="18"/>
      <c r="E185" s="18"/>
      <c r="F185" s="18"/>
      <c r="G185" s="19" t="s">
        <v>65</v>
      </c>
      <c r="H185" s="31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x14ac:dyDescent="0.25">
      <c r="A186" s="18" t="s">
        <v>176</v>
      </c>
      <c r="B186" s="23" t="s">
        <v>177</v>
      </c>
      <c r="C186" s="18" t="s">
        <v>178</v>
      </c>
      <c r="D186" s="18"/>
      <c r="E186" s="18"/>
      <c r="F186" s="18"/>
      <c r="G186" s="19"/>
      <c r="H186" s="31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x14ac:dyDescent="0.25">
      <c r="A187" s="18" t="s">
        <v>180</v>
      </c>
      <c r="B187" s="18" t="s">
        <v>194</v>
      </c>
      <c r="C187" s="18" t="s">
        <v>178</v>
      </c>
      <c r="D187" s="18"/>
      <c r="E187" s="18"/>
      <c r="F187" s="18"/>
      <c r="G187" s="19" t="s">
        <v>65</v>
      </c>
      <c r="H187" s="307" t="s">
        <v>182</v>
      </c>
      <c r="I187" s="31"/>
      <c r="J187" s="31"/>
      <c r="K187" s="31"/>
    </row>
    <row r="188" spans="1:20" x14ac:dyDescent="0.25">
      <c r="A188" s="18" t="s">
        <v>183</v>
      </c>
      <c r="B188" s="18" t="s">
        <v>228</v>
      </c>
      <c r="C188" s="18" t="s">
        <v>143</v>
      </c>
      <c r="D188" s="23" t="s">
        <v>186</v>
      </c>
      <c r="E188" s="23" t="s">
        <v>229</v>
      </c>
      <c r="F188" s="18"/>
      <c r="G188" s="19" t="s">
        <v>65</v>
      </c>
      <c r="H188" s="308"/>
      <c r="I188" s="32"/>
      <c r="J188" s="32"/>
      <c r="K188" s="32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x14ac:dyDescent="0.25">
      <c r="A189" s="18" t="s">
        <v>183</v>
      </c>
      <c r="B189" s="18" t="s">
        <v>228</v>
      </c>
      <c r="C189" s="18" t="s">
        <v>143</v>
      </c>
      <c r="D189" s="23" t="s">
        <v>186</v>
      </c>
      <c r="E189" s="23" t="s">
        <v>230</v>
      </c>
      <c r="F189" s="18"/>
      <c r="G189" s="19" t="s">
        <v>65</v>
      </c>
      <c r="H189" s="308"/>
      <c r="I189" s="32"/>
      <c r="J189" s="32"/>
      <c r="K189" s="32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x14ac:dyDescent="0.25">
      <c r="A190" s="18" t="s">
        <v>173</v>
      </c>
      <c r="B190" s="18"/>
      <c r="C190" s="18"/>
      <c r="D190" s="18"/>
      <c r="E190" s="18"/>
      <c r="F190" s="18"/>
      <c r="G190" s="19"/>
    </row>
    <row r="191" spans="1:20" x14ac:dyDescent="0.25">
      <c r="A191" s="18" t="s">
        <v>167</v>
      </c>
      <c r="B191" s="18" t="s">
        <v>127</v>
      </c>
      <c r="C191" s="18"/>
      <c r="D191" s="18"/>
      <c r="E191" s="18"/>
      <c r="F191" s="18"/>
      <c r="G191" s="19" t="s">
        <v>65</v>
      </c>
      <c r="H191" s="42" t="s">
        <v>232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x14ac:dyDescent="0.25">
      <c r="A192" s="18" t="s">
        <v>169</v>
      </c>
      <c r="B192" s="18" t="s">
        <v>170</v>
      </c>
      <c r="C192" s="18" t="s">
        <v>227</v>
      </c>
      <c r="D192" s="18"/>
      <c r="E192" s="18"/>
      <c r="F192" s="18"/>
      <c r="G192" s="19" t="s">
        <v>65</v>
      </c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x14ac:dyDescent="0.25">
      <c r="A193" s="18" t="s">
        <v>176</v>
      </c>
      <c r="B193" s="23" t="s">
        <v>177</v>
      </c>
      <c r="C193" s="18" t="s">
        <v>178</v>
      </c>
      <c r="D193" s="18"/>
      <c r="E193" s="18"/>
      <c r="F193" s="18"/>
      <c r="G193" s="19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x14ac:dyDescent="0.25">
      <c r="A194" s="18" t="s">
        <v>180</v>
      </c>
      <c r="B194" s="18" t="s">
        <v>181</v>
      </c>
      <c r="C194" s="18" t="s">
        <v>178</v>
      </c>
      <c r="D194" s="18"/>
      <c r="E194" s="18"/>
      <c r="F194" s="18"/>
      <c r="G194" s="19" t="s">
        <v>65</v>
      </c>
      <c r="H194" s="38" t="s">
        <v>205</v>
      </c>
      <c r="I194" s="31"/>
      <c r="J194" s="31"/>
      <c r="K194" s="31"/>
    </row>
    <row r="195" spans="1:20" x14ac:dyDescent="0.25">
      <c r="A195" s="18" t="s">
        <v>183</v>
      </c>
      <c r="B195" s="18" t="s">
        <v>233</v>
      </c>
      <c r="C195" s="18" t="s">
        <v>234</v>
      </c>
      <c r="D195" s="23" t="s">
        <v>186</v>
      </c>
      <c r="E195" s="23" t="s">
        <v>208</v>
      </c>
      <c r="F195" s="18"/>
      <c r="G195" s="19" t="s">
        <v>65</v>
      </c>
      <c r="H195" s="39"/>
      <c r="I195" s="32"/>
      <c r="J195" s="32"/>
      <c r="K195" s="32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x14ac:dyDescent="0.25">
      <c r="A196" s="18" t="s">
        <v>183</v>
      </c>
      <c r="B196" s="18" t="s">
        <v>233</v>
      </c>
      <c r="C196" s="18" t="s">
        <v>234</v>
      </c>
      <c r="D196" s="23" t="s">
        <v>186</v>
      </c>
      <c r="E196" s="23" t="s">
        <v>209</v>
      </c>
      <c r="F196" s="18"/>
      <c r="G196" s="19" t="s">
        <v>65</v>
      </c>
      <c r="H196" s="39"/>
      <c r="I196" s="32"/>
      <c r="J196" s="32"/>
      <c r="K196" s="32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x14ac:dyDescent="0.25">
      <c r="A197" s="18" t="s">
        <v>183</v>
      </c>
      <c r="B197" s="18" t="s">
        <v>233</v>
      </c>
      <c r="C197" s="18" t="s">
        <v>234</v>
      </c>
      <c r="D197" s="23" t="s">
        <v>186</v>
      </c>
      <c r="E197" s="23" t="s">
        <v>235</v>
      </c>
      <c r="F197" s="18"/>
      <c r="G197" s="19" t="s">
        <v>65</v>
      </c>
      <c r="H197" s="39" t="s">
        <v>236</v>
      </c>
      <c r="I197" s="32"/>
      <c r="J197" s="32"/>
      <c r="K197" s="32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x14ac:dyDescent="0.25">
      <c r="A198" s="18" t="s">
        <v>183</v>
      </c>
      <c r="B198" s="18" t="s">
        <v>233</v>
      </c>
      <c r="C198" s="18" t="s">
        <v>234</v>
      </c>
      <c r="D198" s="23" t="s">
        <v>186</v>
      </c>
      <c r="E198" s="23" t="s">
        <v>211</v>
      </c>
      <c r="F198" s="18"/>
      <c r="G198" s="19" t="s">
        <v>65</v>
      </c>
      <c r="H198" s="39"/>
      <c r="I198" s="32"/>
      <c r="J198" s="32"/>
      <c r="K198" s="32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x14ac:dyDescent="0.25">
      <c r="A199" s="18" t="s">
        <v>183</v>
      </c>
      <c r="B199" s="18" t="s">
        <v>233</v>
      </c>
      <c r="C199" s="18" t="s">
        <v>234</v>
      </c>
      <c r="D199" s="23" t="s">
        <v>186</v>
      </c>
      <c r="E199" s="23" t="s">
        <v>212</v>
      </c>
      <c r="F199" s="18"/>
      <c r="G199" s="19" t="s">
        <v>65</v>
      </c>
      <c r="H199" s="39"/>
      <c r="I199" s="32"/>
      <c r="J199" s="32"/>
      <c r="K199" s="32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x14ac:dyDescent="0.25">
      <c r="A200" s="18" t="s">
        <v>183</v>
      </c>
      <c r="B200" s="18" t="s">
        <v>233</v>
      </c>
      <c r="C200" s="18" t="s">
        <v>234</v>
      </c>
      <c r="D200" s="23" t="s">
        <v>186</v>
      </c>
      <c r="E200" s="23" t="s">
        <v>237</v>
      </c>
      <c r="F200" s="18"/>
      <c r="G200" s="19" t="s">
        <v>65</v>
      </c>
      <c r="H200" s="39" t="s">
        <v>238</v>
      </c>
      <c r="I200" s="32"/>
      <c r="J200" s="32"/>
      <c r="K200" s="32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x14ac:dyDescent="0.25">
      <c r="A201" s="18" t="s">
        <v>173</v>
      </c>
      <c r="B201" s="18"/>
      <c r="C201" s="18"/>
      <c r="D201" s="18"/>
      <c r="E201" s="18"/>
      <c r="F201" s="18"/>
      <c r="G201" s="19"/>
      <c r="H201" s="43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s="315" customFormat="1" ht="21" x14ac:dyDescent="0.35">
      <c r="A202" s="18" t="s">
        <v>173</v>
      </c>
      <c r="B202" s="18"/>
      <c r="C202" s="18"/>
      <c r="D202" s="18"/>
      <c r="E202" s="18"/>
      <c r="F202" s="18"/>
      <c r="G202" s="19"/>
      <c r="H202" s="316" t="s">
        <v>239</v>
      </c>
      <c r="I202" s="317"/>
      <c r="J202" s="317"/>
      <c r="K202" s="317"/>
      <c r="L202" s="317"/>
      <c r="M202" s="317"/>
      <c r="N202" s="317"/>
      <c r="O202" s="317"/>
      <c r="P202" s="317"/>
      <c r="Q202" s="317"/>
      <c r="R202" s="317"/>
      <c r="S202" s="317"/>
      <c r="T202" s="317"/>
    </row>
    <row r="203" spans="1:20" x14ac:dyDescent="0.25">
      <c r="A203" s="18" t="s">
        <v>192</v>
      </c>
      <c r="B203" s="18"/>
      <c r="C203" s="18"/>
      <c r="D203" s="18"/>
      <c r="E203" s="18"/>
      <c r="F203" s="18"/>
      <c r="G203" s="19"/>
      <c r="H203" s="43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ht="18.75" x14ac:dyDescent="0.3">
      <c r="A204" s="18" t="s">
        <v>192</v>
      </c>
      <c r="B204" s="18"/>
      <c r="C204" s="18"/>
      <c r="D204" s="18"/>
      <c r="E204" s="18"/>
      <c r="F204" s="18"/>
      <c r="G204" s="19" t="s">
        <v>65</v>
      </c>
      <c r="H204" s="22" t="s">
        <v>168</v>
      </c>
    </row>
    <row r="205" spans="1:20" ht="18.75" x14ac:dyDescent="0.3">
      <c r="A205" s="18" t="s">
        <v>192</v>
      </c>
      <c r="B205" s="18"/>
      <c r="C205" s="18"/>
      <c r="D205" s="18"/>
      <c r="E205" s="18"/>
      <c r="F205" s="18"/>
      <c r="G205" s="19" t="s">
        <v>65</v>
      </c>
      <c r="H205" s="22" t="s">
        <v>269</v>
      </c>
      <c r="L205" s="24" t="e">
        <f>LEFT(J207,4)+1</f>
        <v>#VALUE!</v>
      </c>
      <c r="M205" s="24" t="e">
        <f>L205+1</f>
        <v>#VALUE!</v>
      </c>
      <c r="N205" s="24" t="e">
        <f t="shared" ref="N205:N206" si="14">M205+1</f>
        <v>#VALUE!</v>
      </c>
      <c r="O205" s="24" t="e">
        <f t="shared" ref="O205:O206" si="15">N205+1</f>
        <v>#VALUE!</v>
      </c>
      <c r="P205" s="24" t="e">
        <f t="shared" ref="P205:P206" si="16">O205+1</f>
        <v>#VALUE!</v>
      </c>
      <c r="Q205" s="24" t="e">
        <f t="shared" ref="Q205:Q206" si="17">P205+1</f>
        <v>#VALUE!</v>
      </c>
      <c r="R205" s="24" t="e">
        <f t="shared" ref="R205:R206" si="18">Q205+1</f>
        <v>#VALUE!</v>
      </c>
      <c r="S205" s="24" t="e">
        <f t="shared" ref="S205:S206" si="19">R205+1</f>
        <v>#VALUE!</v>
      </c>
      <c r="T205" s="24" t="e">
        <f t="shared" ref="T205:T206" si="20">S205+1</f>
        <v>#VALUE!</v>
      </c>
    </row>
    <row r="206" spans="1:20" x14ac:dyDescent="0.25">
      <c r="A206" s="18" t="s">
        <v>192</v>
      </c>
      <c r="B206" s="18"/>
      <c r="C206" s="18"/>
      <c r="D206" s="18"/>
      <c r="E206" s="18"/>
      <c r="F206" s="18"/>
      <c r="G206" s="19" t="s">
        <v>65</v>
      </c>
      <c r="H206" s="25" t="e">
        <f>LEFT(J207,4)-1</f>
        <v>#VALUE!</v>
      </c>
      <c r="I206" s="25" t="e">
        <f>RIGHT(J207,2)-1</f>
        <v>#VALUE!</v>
      </c>
      <c r="J206" s="25" t="s">
        <v>174</v>
      </c>
      <c r="K206" s="26"/>
      <c r="L206" s="25" t="e">
        <f>RIGHT(J207,2)+1</f>
        <v>#VALUE!</v>
      </c>
      <c r="M206" s="25" t="e">
        <f>L206+1</f>
        <v>#VALUE!</v>
      </c>
      <c r="N206" s="25" t="e">
        <f t="shared" si="14"/>
        <v>#VALUE!</v>
      </c>
      <c r="O206" s="25" t="e">
        <f t="shared" si="15"/>
        <v>#VALUE!</v>
      </c>
      <c r="P206" s="25" t="e">
        <f t="shared" si="16"/>
        <v>#VALUE!</v>
      </c>
      <c r="Q206" s="25" t="e">
        <f t="shared" si="17"/>
        <v>#VALUE!</v>
      </c>
      <c r="R206" s="25" t="e">
        <f t="shared" si="18"/>
        <v>#VALUE!</v>
      </c>
      <c r="S206" s="25" t="e">
        <f t="shared" si="19"/>
        <v>#VALUE!</v>
      </c>
      <c r="T206" s="25" t="e">
        <f t="shared" si="20"/>
        <v>#VALUE!</v>
      </c>
    </row>
    <row r="207" spans="1:20" x14ac:dyDescent="0.25">
      <c r="A207" s="18" t="s">
        <v>192</v>
      </c>
      <c r="B207" s="18"/>
      <c r="C207" s="18"/>
      <c r="D207" s="18"/>
      <c r="E207" s="18"/>
      <c r="F207" s="18"/>
      <c r="G207" s="19" t="s">
        <v>65</v>
      </c>
      <c r="I207" s="27" t="e">
        <f>H206&amp;"/"&amp;I206</f>
        <v>#VALUE!</v>
      </c>
      <c r="J207" s="27" t="s">
        <v>175</v>
      </c>
      <c r="K207" s="27" t="s">
        <v>77</v>
      </c>
      <c r="L207" s="27" t="e">
        <f>L205&amp;"/"&amp;L206</f>
        <v>#VALUE!</v>
      </c>
      <c r="M207" s="27" t="e">
        <f>M205&amp;"/"&amp;M206</f>
        <v>#VALUE!</v>
      </c>
      <c r="N207" s="27" t="e">
        <f t="shared" ref="N207:T207" si="21">N205&amp;"/"&amp;N206</f>
        <v>#VALUE!</v>
      </c>
      <c r="O207" s="27" t="e">
        <f t="shared" si="21"/>
        <v>#VALUE!</v>
      </c>
      <c r="P207" s="27" t="e">
        <f t="shared" si="21"/>
        <v>#VALUE!</v>
      </c>
      <c r="Q207" s="27" t="e">
        <f t="shared" si="21"/>
        <v>#VALUE!</v>
      </c>
      <c r="R207" s="27" t="e">
        <f t="shared" si="21"/>
        <v>#VALUE!</v>
      </c>
      <c r="S207" s="27" t="e">
        <f t="shared" si="21"/>
        <v>#VALUE!</v>
      </c>
      <c r="T207" s="27" t="e">
        <f t="shared" si="21"/>
        <v>#VALUE!</v>
      </c>
    </row>
    <row r="208" spans="1:20" ht="47.25" customHeight="1" x14ac:dyDescent="0.25">
      <c r="A208" s="18" t="s">
        <v>192</v>
      </c>
      <c r="B208" s="18"/>
      <c r="C208" s="18"/>
      <c r="D208" s="18"/>
      <c r="E208" s="18"/>
      <c r="F208" s="18"/>
      <c r="G208" s="19" t="s">
        <v>65</v>
      </c>
      <c r="H208" s="28"/>
      <c r="I208" s="29" t="str">
        <f>IF(J206="LTP","AP","LTP")</f>
        <v>LTP</v>
      </c>
      <c r="J208" s="29" t="str">
        <f>IF(J206="LTP","LTP","AP")</f>
        <v>AP</v>
      </c>
      <c r="K208" s="29"/>
      <c r="L208" s="29" t="str">
        <f>J208</f>
        <v>AP</v>
      </c>
      <c r="M208" s="29" t="str">
        <f>L208</f>
        <v>AP</v>
      </c>
      <c r="N208" s="29" t="str">
        <f t="shared" ref="N208:T208" si="22">M208</f>
        <v>AP</v>
      </c>
      <c r="O208" s="29" t="str">
        <f t="shared" si="22"/>
        <v>AP</v>
      </c>
      <c r="P208" s="29" t="str">
        <f t="shared" si="22"/>
        <v>AP</v>
      </c>
      <c r="Q208" s="29" t="str">
        <f t="shared" si="22"/>
        <v>AP</v>
      </c>
      <c r="R208" s="29" t="str">
        <f t="shared" si="22"/>
        <v>AP</v>
      </c>
      <c r="S208" s="29" t="str">
        <f t="shared" si="22"/>
        <v>AP</v>
      </c>
      <c r="T208" s="29" t="str">
        <f t="shared" si="22"/>
        <v>AP</v>
      </c>
    </row>
    <row r="209" spans="1:20" x14ac:dyDescent="0.25">
      <c r="A209" s="18" t="s">
        <v>192</v>
      </c>
      <c r="B209" s="18"/>
      <c r="C209" s="18"/>
      <c r="D209" s="18"/>
      <c r="E209" s="18"/>
      <c r="F209" s="18"/>
      <c r="G209" s="19" t="s">
        <v>65</v>
      </c>
      <c r="H209" s="44"/>
      <c r="I209" s="30" t="s">
        <v>179</v>
      </c>
      <c r="J209" s="30" t="s">
        <v>179</v>
      </c>
      <c r="K209" s="30" t="s">
        <v>179</v>
      </c>
      <c r="L209" s="30" t="s">
        <v>179</v>
      </c>
      <c r="M209" s="30" t="s">
        <v>179</v>
      </c>
      <c r="N209" s="30" t="s">
        <v>179</v>
      </c>
      <c r="O209" s="30" t="s">
        <v>179</v>
      </c>
      <c r="P209" s="30" t="s">
        <v>179</v>
      </c>
      <c r="Q209" s="30" t="s">
        <v>179</v>
      </c>
      <c r="R209" s="30" t="s">
        <v>179</v>
      </c>
      <c r="S209" s="30" t="s">
        <v>179</v>
      </c>
      <c r="T209" s="30" t="s">
        <v>179</v>
      </c>
    </row>
    <row r="210" spans="1:20" x14ac:dyDescent="0.25">
      <c r="A210" s="18" t="s">
        <v>192</v>
      </c>
      <c r="B210" s="18"/>
      <c r="C210" s="18"/>
      <c r="D210" s="18"/>
      <c r="E210" s="18"/>
      <c r="F210" s="18"/>
      <c r="G210" s="19" t="s">
        <v>65</v>
      </c>
      <c r="H210" s="45" t="s">
        <v>182</v>
      </c>
      <c r="I210" s="31"/>
      <c r="J210" s="31"/>
      <c r="K210" s="31"/>
    </row>
    <row r="211" spans="1:20" x14ac:dyDescent="0.25">
      <c r="A211" s="18" t="s">
        <v>192</v>
      </c>
      <c r="B211" s="18"/>
      <c r="C211" s="18"/>
      <c r="D211" s="18"/>
      <c r="E211" s="18"/>
      <c r="F211" s="18"/>
      <c r="G211" s="19" t="s">
        <v>65</v>
      </c>
      <c r="H211" s="46" t="s">
        <v>241</v>
      </c>
      <c r="I211" s="32">
        <f t="shared" ref="I211:T211" si="23">I99+I164+I188</f>
        <v>0</v>
      </c>
      <c r="J211" s="32">
        <f t="shared" si="23"/>
        <v>0</v>
      </c>
      <c r="K211" s="32">
        <f>J211-I211</f>
        <v>0</v>
      </c>
      <c r="L211" s="32">
        <f t="shared" si="23"/>
        <v>0</v>
      </c>
      <c r="M211" s="32">
        <f t="shared" si="23"/>
        <v>0</v>
      </c>
      <c r="N211" s="32">
        <f t="shared" si="23"/>
        <v>0</v>
      </c>
      <c r="O211" s="32">
        <f t="shared" si="23"/>
        <v>0</v>
      </c>
      <c r="P211" s="32">
        <f t="shared" si="23"/>
        <v>0</v>
      </c>
      <c r="Q211" s="32">
        <f t="shared" si="23"/>
        <v>0</v>
      </c>
      <c r="R211" s="32">
        <f t="shared" si="23"/>
        <v>0</v>
      </c>
      <c r="S211" s="32">
        <f t="shared" si="23"/>
        <v>0</v>
      </c>
      <c r="T211" s="32">
        <f t="shared" si="23"/>
        <v>0</v>
      </c>
    </row>
    <row r="212" spans="1:20" x14ac:dyDescent="0.25">
      <c r="A212" s="18" t="s">
        <v>192</v>
      </c>
      <c r="B212" s="18"/>
      <c r="C212" s="18"/>
      <c r="D212" s="18"/>
      <c r="E212" s="18"/>
      <c r="F212" s="18"/>
      <c r="G212" s="19" t="s">
        <v>65</v>
      </c>
      <c r="H212" s="46" t="s">
        <v>242</v>
      </c>
      <c r="I212" s="32">
        <f t="shared" ref="I212:T212" si="24">I100+I165+I189</f>
        <v>0</v>
      </c>
      <c r="J212" s="32">
        <f t="shared" si="24"/>
        <v>0</v>
      </c>
      <c r="K212" s="32">
        <f t="shared" ref="K212:K217" si="25">J212-I212</f>
        <v>0</v>
      </c>
      <c r="L212" s="32">
        <f t="shared" si="24"/>
        <v>0</v>
      </c>
      <c r="M212" s="32">
        <f t="shared" si="24"/>
        <v>0</v>
      </c>
      <c r="N212" s="32">
        <f t="shared" si="24"/>
        <v>0</v>
      </c>
      <c r="O212" s="32">
        <f t="shared" si="24"/>
        <v>0</v>
      </c>
      <c r="P212" s="32">
        <f t="shared" si="24"/>
        <v>0</v>
      </c>
      <c r="Q212" s="32">
        <f t="shared" si="24"/>
        <v>0</v>
      </c>
      <c r="R212" s="32">
        <f t="shared" si="24"/>
        <v>0</v>
      </c>
      <c r="S212" s="32">
        <f t="shared" si="24"/>
        <v>0</v>
      </c>
      <c r="T212" s="32">
        <f t="shared" si="24"/>
        <v>0</v>
      </c>
    </row>
    <row r="213" spans="1:20" x14ac:dyDescent="0.25">
      <c r="A213" s="18" t="s">
        <v>192</v>
      </c>
      <c r="B213" s="18"/>
      <c r="C213" s="18"/>
      <c r="D213" s="18"/>
      <c r="E213" s="18"/>
      <c r="F213" s="18"/>
      <c r="G213" s="19" t="s">
        <v>65</v>
      </c>
      <c r="H213" s="46" t="s">
        <v>243</v>
      </c>
      <c r="I213" s="32">
        <f t="shared" ref="I213:T213" si="26">I101+I166</f>
        <v>0</v>
      </c>
      <c r="J213" s="32">
        <f t="shared" si="26"/>
        <v>0</v>
      </c>
      <c r="K213" s="32">
        <f t="shared" si="25"/>
        <v>0</v>
      </c>
      <c r="L213" s="32">
        <f t="shared" si="26"/>
        <v>0</v>
      </c>
      <c r="M213" s="32">
        <f t="shared" si="26"/>
        <v>0</v>
      </c>
      <c r="N213" s="32">
        <f t="shared" si="26"/>
        <v>0</v>
      </c>
      <c r="O213" s="32">
        <f t="shared" si="26"/>
        <v>0</v>
      </c>
      <c r="P213" s="32">
        <f t="shared" si="26"/>
        <v>0</v>
      </c>
      <c r="Q213" s="32">
        <f t="shared" si="26"/>
        <v>0</v>
      </c>
      <c r="R213" s="32">
        <f t="shared" si="26"/>
        <v>0</v>
      </c>
      <c r="S213" s="32">
        <f t="shared" si="26"/>
        <v>0</v>
      </c>
      <c r="T213" s="32">
        <f t="shared" si="26"/>
        <v>0</v>
      </c>
    </row>
    <row r="214" spans="1:20" x14ac:dyDescent="0.25">
      <c r="A214" s="18" t="s">
        <v>192</v>
      </c>
      <c r="B214" s="18"/>
      <c r="C214" s="18"/>
      <c r="D214" s="18"/>
      <c r="E214" s="18"/>
      <c r="F214" s="18"/>
      <c r="G214" s="19" t="s">
        <v>65</v>
      </c>
      <c r="H214" s="46" t="s">
        <v>244</v>
      </c>
      <c r="I214" s="32">
        <f t="shared" ref="I214:T214" si="27">I102+I167</f>
        <v>0</v>
      </c>
      <c r="J214" s="32">
        <f t="shared" si="27"/>
        <v>0</v>
      </c>
      <c r="K214" s="32">
        <f t="shared" si="25"/>
        <v>0</v>
      </c>
      <c r="L214" s="32">
        <f t="shared" si="27"/>
        <v>0</v>
      </c>
      <c r="M214" s="32">
        <f t="shared" si="27"/>
        <v>0</v>
      </c>
      <c r="N214" s="32">
        <f t="shared" si="27"/>
        <v>0</v>
      </c>
      <c r="O214" s="32">
        <f t="shared" si="27"/>
        <v>0</v>
      </c>
      <c r="P214" s="32">
        <f t="shared" si="27"/>
        <v>0</v>
      </c>
      <c r="Q214" s="32">
        <f t="shared" si="27"/>
        <v>0</v>
      </c>
      <c r="R214" s="32">
        <f t="shared" si="27"/>
        <v>0</v>
      </c>
      <c r="S214" s="32">
        <f t="shared" si="27"/>
        <v>0</v>
      </c>
      <c r="T214" s="32">
        <f t="shared" si="27"/>
        <v>0</v>
      </c>
    </row>
    <row r="215" spans="1:20" x14ac:dyDescent="0.25">
      <c r="A215" s="18" t="s">
        <v>192</v>
      </c>
      <c r="B215" s="18"/>
      <c r="C215" s="18"/>
      <c r="D215" s="18"/>
      <c r="E215" s="18"/>
      <c r="F215" s="18"/>
      <c r="G215" s="19" t="s">
        <v>65</v>
      </c>
      <c r="H215" s="46" t="s">
        <v>258</v>
      </c>
      <c r="I215" s="32">
        <f t="shared" ref="I215:T215" si="28">I103+I168</f>
        <v>0</v>
      </c>
      <c r="J215" s="32">
        <f t="shared" si="28"/>
        <v>0</v>
      </c>
      <c r="K215" s="32">
        <f t="shared" si="25"/>
        <v>0</v>
      </c>
      <c r="L215" s="32">
        <f t="shared" si="28"/>
        <v>0</v>
      </c>
      <c r="M215" s="32">
        <f t="shared" si="28"/>
        <v>0</v>
      </c>
      <c r="N215" s="32">
        <f t="shared" si="28"/>
        <v>0</v>
      </c>
      <c r="O215" s="32">
        <f t="shared" si="28"/>
        <v>0</v>
      </c>
      <c r="P215" s="32">
        <f t="shared" si="28"/>
        <v>0</v>
      </c>
      <c r="Q215" s="32">
        <f t="shared" si="28"/>
        <v>0</v>
      </c>
      <c r="R215" s="32">
        <f t="shared" si="28"/>
        <v>0</v>
      </c>
      <c r="S215" s="32">
        <f t="shared" si="28"/>
        <v>0</v>
      </c>
      <c r="T215" s="32">
        <f t="shared" si="28"/>
        <v>0</v>
      </c>
    </row>
    <row r="216" spans="1:20" x14ac:dyDescent="0.25">
      <c r="A216" s="18" t="s">
        <v>192</v>
      </c>
      <c r="B216" s="18"/>
      <c r="C216" s="18"/>
      <c r="D216" s="18"/>
      <c r="E216" s="18"/>
      <c r="F216" s="18"/>
      <c r="G216" s="19" t="s">
        <v>65</v>
      </c>
      <c r="H216" s="46" t="s">
        <v>245</v>
      </c>
      <c r="I216" s="32">
        <f t="shared" ref="I216:T216" si="29">I104+I169</f>
        <v>0</v>
      </c>
      <c r="J216" s="32">
        <f t="shared" si="29"/>
        <v>0</v>
      </c>
      <c r="K216" s="32">
        <f t="shared" si="25"/>
        <v>0</v>
      </c>
      <c r="L216" s="32">
        <f t="shared" si="29"/>
        <v>0</v>
      </c>
      <c r="M216" s="32">
        <f t="shared" si="29"/>
        <v>0</v>
      </c>
      <c r="N216" s="32">
        <f t="shared" si="29"/>
        <v>0</v>
      </c>
      <c r="O216" s="32">
        <f t="shared" si="29"/>
        <v>0</v>
      </c>
      <c r="P216" s="32">
        <f t="shared" si="29"/>
        <v>0</v>
      </c>
      <c r="Q216" s="32">
        <f t="shared" si="29"/>
        <v>0</v>
      </c>
      <c r="R216" s="32">
        <f t="shared" si="29"/>
        <v>0</v>
      </c>
      <c r="S216" s="32">
        <f t="shared" si="29"/>
        <v>0</v>
      </c>
      <c r="T216" s="32">
        <f t="shared" si="29"/>
        <v>0</v>
      </c>
    </row>
    <row r="217" spans="1:20" x14ac:dyDescent="0.25">
      <c r="A217" s="18" t="s">
        <v>192</v>
      </c>
      <c r="B217" s="18"/>
      <c r="C217" s="18"/>
      <c r="D217" s="18"/>
      <c r="E217" s="18"/>
      <c r="F217" s="18"/>
      <c r="G217" s="19" t="s">
        <v>65</v>
      </c>
      <c r="H217" s="46" t="s">
        <v>246</v>
      </c>
      <c r="I217" s="32">
        <f t="shared" ref="I217:T217" si="30">I105+I170</f>
        <v>0</v>
      </c>
      <c r="J217" s="32">
        <f t="shared" si="30"/>
        <v>0</v>
      </c>
      <c r="K217" s="32">
        <f t="shared" si="25"/>
        <v>0</v>
      </c>
      <c r="L217" s="32">
        <f t="shared" si="30"/>
        <v>0</v>
      </c>
      <c r="M217" s="32">
        <f t="shared" si="30"/>
        <v>0</v>
      </c>
      <c r="N217" s="32">
        <f t="shared" si="30"/>
        <v>0</v>
      </c>
      <c r="O217" s="32">
        <f t="shared" si="30"/>
        <v>0</v>
      </c>
      <c r="P217" s="32">
        <f t="shared" si="30"/>
        <v>0</v>
      </c>
      <c r="Q217" s="32">
        <f t="shared" si="30"/>
        <v>0</v>
      </c>
      <c r="R217" s="32">
        <f t="shared" si="30"/>
        <v>0</v>
      </c>
      <c r="S217" s="32">
        <f t="shared" si="30"/>
        <v>0</v>
      </c>
      <c r="T217" s="32">
        <f t="shared" si="30"/>
        <v>0</v>
      </c>
    </row>
    <row r="218" spans="1:20" x14ac:dyDescent="0.25">
      <c r="A218" s="18" t="s">
        <v>192</v>
      </c>
      <c r="B218" s="18"/>
      <c r="C218" s="18"/>
      <c r="D218" s="18"/>
      <c r="E218" s="18"/>
      <c r="F218" s="18"/>
      <c r="G218" s="19" t="s">
        <v>65</v>
      </c>
      <c r="H218" s="28"/>
      <c r="I218" s="32"/>
      <c r="J218" s="32"/>
      <c r="K218" s="32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 thickBot="1" x14ac:dyDescent="0.3">
      <c r="A219" s="18" t="s">
        <v>192</v>
      </c>
      <c r="B219" s="18"/>
      <c r="C219" s="18"/>
      <c r="D219" s="18"/>
      <c r="E219" s="18"/>
      <c r="F219" s="18"/>
      <c r="G219" s="19"/>
      <c r="H219" s="47" t="s">
        <v>191</v>
      </c>
      <c r="I219" s="34">
        <f>SUBTOTAL(9,I210:I218)</f>
        <v>0</v>
      </c>
      <c r="J219" s="34">
        <f>SUBTOTAL(9,J210:J218)</f>
        <v>0</v>
      </c>
      <c r="K219" s="34">
        <f>J219-I219</f>
        <v>0</v>
      </c>
      <c r="L219" s="34">
        <f t="shared" ref="L219:T219" si="31">SUBTOTAL(9,L210:L218)</f>
        <v>0</v>
      </c>
      <c r="M219" s="34">
        <f t="shared" si="31"/>
        <v>0</v>
      </c>
      <c r="N219" s="34">
        <f t="shared" si="31"/>
        <v>0</v>
      </c>
      <c r="O219" s="34">
        <f t="shared" si="31"/>
        <v>0</v>
      </c>
      <c r="P219" s="34">
        <f t="shared" si="31"/>
        <v>0</v>
      </c>
      <c r="Q219" s="34">
        <f t="shared" si="31"/>
        <v>0</v>
      </c>
      <c r="R219" s="34">
        <f t="shared" si="31"/>
        <v>0</v>
      </c>
      <c r="S219" s="34">
        <f t="shared" si="31"/>
        <v>0</v>
      </c>
      <c r="T219" s="34">
        <f t="shared" si="31"/>
        <v>0</v>
      </c>
    </row>
    <row r="220" spans="1:20" x14ac:dyDescent="0.25">
      <c r="A220" s="18" t="s">
        <v>192</v>
      </c>
      <c r="B220" s="18"/>
      <c r="C220" s="18"/>
      <c r="D220" s="18"/>
      <c r="E220" s="18"/>
      <c r="F220" s="18"/>
      <c r="G220" s="19"/>
    </row>
    <row r="221" spans="1:20" x14ac:dyDescent="0.25">
      <c r="A221" s="18" t="s">
        <v>192</v>
      </c>
      <c r="B221" s="18"/>
      <c r="C221" s="18"/>
      <c r="D221" s="18"/>
      <c r="E221" s="18"/>
      <c r="F221" s="18"/>
      <c r="G221" s="19" t="s">
        <v>65</v>
      </c>
      <c r="H221" s="45" t="s">
        <v>195</v>
      </c>
      <c r="I221" s="31"/>
      <c r="J221" s="31"/>
      <c r="K221" s="31"/>
    </row>
    <row r="222" spans="1:20" x14ac:dyDescent="0.25">
      <c r="A222" s="18" t="s">
        <v>192</v>
      </c>
      <c r="B222" s="18"/>
      <c r="C222" s="18"/>
      <c r="D222" s="18"/>
      <c r="E222" s="18"/>
      <c r="F222" s="18"/>
      <c r="G222" s="19" t="s">
        <v>65</v>
      </c>
      <c r="H222" s="46" t="s">
        <v>247</v>
      </c>
      <c r="I222" s="32">
        <f t="shared" ref="I222:T222" si="32">I110+I175</f>
        <v>0</v>
      </c>
      <c r="J222" s="32">
        <f t="shared" si="32"/>
        <v>0</v>
      </c>
      <c r="K222" s="32">
        <f t="shared" ref="K222:K225" si="33">J222-I222</f>
        <v>0</v>
      </c>
      <c r="L222" s="32">
        <f t="shared" si="32"/>
        <v>0</v>
      </c>
      <c r="M222" s="32">
        <f t="shared" si="32"/>
        <v>0</v>
      </c>
      <c r="N222" s="32">
        <f t="shared" si="32"/>
        <v>0</v>
      </c>
      <c r="O222" s="32">
        <f t="shared" si="32"/>
        <v>0</v>
      </c>
      <c r="P222" s="32">
        <f t="shared" si="32"/>
        <v>0</v>
      </c>
      <c r="Q222" s="32">
        <f t="shared" si="32"/>
        <v>0</v>
      </c>
      <c r="R222" s="32">
        <f t="shared" si="32"/>
        <v>0</v>
      </c>
      <c r="S222" s="32">
        <f t="shared" si="32"/>
        <v>0</v>
      </c>
      <c r="T222" s="32">
        <f t="shared" si="32"/>
        <v>0</v>
      </c>
    </row>
    <row r="223" spans="1:20" x14ac:dyDescent="0.25">
      <c r="A223" s="18" t="s">
        <v>192</v>
      </c>
      <c r="B223" s="18"/>
      <c r="C223" s="18"/>
      <c r="D223" s="18"/>
      <c r="E223" s="18"/>
      <c r="F223" s="18"/>
      <c r="G223" s="19" t="s">
        <v>65</v>
      </c>
      <c r="H223" s="46" t="s">
        <v>248</v>
      </c>
      <c r="I223" s="32">
        <f t="shared" ref="I223:T223" si="34">I111+I176</f>
        <v>0</v>
      </c>
      <c r="J223" s="32">
        <f t="shared" si="34"/>
        <v>0</v>
      </c>
      <c r="K223" s="32">
        <f t="shared" si="33"/>
        <v>0</v>
      </c>
      <c r="L223" s="32">
        <f t="shared" si="34"/>
        <v>0</v>
      </c>
      <c r="M223" s="32">
        <f t="shared" si="34"/>
        <v>0</v>
      </c>
      <c r="N223" s="32">
        <f t="shared" si="34"/>
        <v>0</v>
      </c>
      <c r="O223" s="32">
        <f t="shared" si="34"/>
        <v>0</v>
      </c>
      <c r="P223" s="32">
        <f t="shared" si="34"/>
        <v>0</v>
      </c>
      <c r="Q223" s="32">
        <f t="shared" si="34"/>
        <v>0</v>
      </c>
      <c r="R223" s="32">
        <f t="shared" si="34"/>
        <v>0</v>
      </c>
      <c r="S223" s="32">
        <f t="shared" si="34"/>
        <v>0</v>
      </c>
      <c r="T223" s="32">
        <f t="shared" si="34"/>
        <v>0</v>
      </c>
    </row>
    <row r="224" spans="1:20" x14ac:dyDescent="0.25">
      <c r="A224" s="18" t="s">
        <v>192</v>
      </c>
      <c r="B224" s="18"/>
      <c r="C224" s="18"/>
      <c r="D224" s="18"/>
      <c r="E224" s="18"/>
      <c r="F224" s="18"/>
      <c r="G224" s="19" t="s">
        <v>65</v>
      </c>
      <c r="H224" s="46" t="s">
        <v>259</v>
      </c>
      <c r="I224" s="32">
        <f t="shared" ref="I224:T224" si="35">I112+I177</f>
        <v>0</v>
      </c>
      <c r="J224" s="32">
        <f t="shared" si="35"/>
        <v>0</v>
      </c>
      <c r="K224" s="32">
        <f t="shared" si="33"/>
        <v>0</v>
      </c>
      <c r="L224" s="32">
        <f t="shared" si="35"/>
        <v>0</v>
      </c>
      <c r="M224" s="32">
        <f t="shared" si="35"/>
        <v>0</v>
      </c>
      <c r="N224" s="32">
        <f t="shared" si="35"/>
        <v>0</v>
      </c>
      <c r="O224" s="32">
        <f t="shared" si="35"/>
        <v>0</v>
      </c>
      <c r="P224" s="32">
        <f t="shared" si="35"/>
        <v>0</v>
      </c>
      <c r="Q224" s="32">
        <f t="shared" si="35"/>
        <v>0</v>
      </c>
      <c r="R224" s="32">
        <f t="shared" si="35"/>
        <v>0</v>
      </c>
      <c r="S224" s="32">
        <f t="shared" si="35"/>
        <v>0</v>
      </c>
      <c r="T224" s="32">
        <f t="shared" si="35"/>
        <v>0</v>
      </c>
    </row>
    <row r="225" spans="1:20" x14ac:dyDescent="0.25">
      <c r="A225" s="18" t="s">
        <v>192</v>
      </c>
      <c r="B225" s="18"/>
      <c r="C225" s="18"/>
      <c r="D225" s="18"/>
      <c r="E225" s="18"/>
      <c r="F225" s="18"/>
      <c r="G225" s="19" t="s">
        <v>65</v>
      </c>
      <c r="H225" s="46" t="s">
        <v>249</v>
      </c>
      <c r="I225" s="32">
        <f t="shared" ref="I225:T225" si="36">I113+I178</f>
        <v>0</v>
      </c>
      <c r="J225" s="32">
        <f t="shared" si="36"/>
        <v>0</v>
      </c>
      <c r="K225" s="32">
        <f t="shared" si="33"/>
        <v>0</v>
      </c>
      <c r="L225" s="32">
        <f t="shared" si="36"/>
        <v>0</v>
      </c>
      <c r="M225" s="32">
        <f t="shared" si="36"/>
        <v>0</v>
      </c>
      <c r="N225" s="32">
        <f t="shared" si="36"/>
        <v>0</v>
      </c>
      <c r="O225" s="32">
        <f t="shared" si="36"/>
        <v>0</v>
      </c>
      <c r="P225" s="32">
        <f t="shared" si="36"/>
        <v>0</v>
      </c>
      <c r="Q225" s="32">
        <f t="shared" si="36"/>
        <v>0</v>
      </c>
      <c r="R225" s="32">
        <f t="shared" si="36"/>
        <v>0</v>
      </c>
      <c r="S225" s="32">
        <f t="shared" si="36"/>
        <v>0</v>
      </c>
      <c r="T225" s="32">
        <f t="shared" si="36"/>
        <v>0</v>
      </c>
    </row>
    <row r="226" spans="1:20" x14ac:dyDescent="0.25">
      <c r="A226" s="18" t="s">
        <v>192</v>
      </c>
      <c r="B226" s="18"/>
      <c r="C226" s="18"/>
      <c r="D226" s="18"/>
      <c r="E226" s="18"/>
      <c r="F226" s="18"/>
      <c r="G226" s="19" t="s">
        <v>65</v>
      </c>
      <c r="H226" s="28"/>
      <c r="I226" s="32"/>
      <c r="J226" s="32"/>
      <c r="K226" s="32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 thickBot="1" x14ac:dyDescent="0.3">
      <c r="A227" s="18" t="s">
        <v>192</v>
      </c>
      <c r="B227" s="18"/>
      <c r="C227" s="18"/>
      <c r="D227" s="18"/>
      <c r="E227" s="18"/>
      <c r="F227" s="18"/>
      <c r="G227" s="19"/>
      <c r="H227" s="47" t="s">
        <v>199</v>
      </c>
      <c r="I227" s="34">
        <f t="shared" ref="I227:T227" si="37">SUBTOTAL(9,I221:I226)</f>
        <v>0</v>
      </c>
      <c r="J227" s="34">
        <f t="shared" si="37"/>
        <v>0</v>
      </c>
      <c r="K227" s="34">
        <f>J227-I227</f>
        <v>0</v>
      </c>
      <c r="L227" s="34">
        <f t="shared" si="37"/>
        <v>0</v>
      </c>
      <c r="M227" s="34">
        <f t="shared" si="37"/>
        <v>0</v>
      </c>
      <c r="N227" s="34">
        <f t="shared" si="37"/>
        <v>0</v>
      </c>
      <c r="O227" s="34">
        <f t="shared" si="37"/>
        <v>0</v>
      </c>
      <c r="P227" s="34">
        <f t="shared" si="37"/>
        <v>0</v>
      </c>
      <c r="Q227" s="34">
        <f t="shared" si="37"/>
        <v>0</v>
      </c>
      <c r="R227" s="34">
        <f t="shared" si="37"/>
        <v>0</v>
      </c>
      <c r="S227" s="34">
        <f t="shared" si="37"/>
        <v>0</v>
      </c>
      <c r="T227" s="34">
        <f t="shared" si="37"/>
        <v>0</v>
      </c>
    </row>
    <row r="228" spans="1:20" ht="6" customHeight="1" x14ac:dyDescent="0.25">
      <c r="A228" s="18" t="s">
        <v>192</v>
      </c>
      <c r="B228" s="18"/>
      <c r="C228" s="18"/>
      <c r="D228" s="18"/>
      <c r="E228" s="18"/>
      <c r="F228" s="18"/>
      <c r="G228" s="19"/>
    </row>
    <row r="229" spans="1:20" ht="15.75" thickBot="1" x14ac:dyDescent="0.3">
      <c r="A229" s="18" t="s">
        <v>192</v>
      </c>
      <c r="B229" s="18"/>
      <c r="C229" s="18"/>
      <c r="D229" s="18"/>
      <c r="E229" s="18"/>
      <c r="F229" s="18"/>
      <c r="G229" s="19" t="s">
        <v>65</v>
      </c>
      <c r="H229" s="47" t="s">
        <v>200</v>
      </c>
      <c r="I229" s="34">
        <f>I219-I227</f>
        <v>0</v>
      </c>
      <c r="J229" s="34">
        <f t="shared" ref="J229:T229" si="38">J219-J227</f>
        <v>0</v>
      </c>
      <c r="K229" s="34">
        <f>J229-I229</f>
        <v>0</v>
      </c>
      <c r="L229" s="34">
        <f t="shared" si="38"/>
        <v>0</v>
      </c>
      <c r="M229" s="34">
        <f t="shared" si="38"/>
        <v>0</v>
      </c>
      <c r="N229" s="34">
        <f t="shared" si="38"/>
        <v>0</v>
      </c>
      <c r="O229" s="34">
        <f t="shared" si="38"/>
        <v>0</v>
      </c>
      <c r="P229" s="34">
        <f t="shared" si="38"/>
        <v>0</v>
      </c>
      <c r="Q229" s="34">
        <f t="shared" si="38"/>
        <v>0</v>
      </c>
      <c r="R229" s="34">
        <f t="shared" si="38"/>
        <v>0</v>
      </c>
      <c r="S229" s="34">
        <f t="shared" si="38"/>
        <v>0</v>
      </c>
      <c r="T229" s="34">
        <f t="shared" si="38"/>
        <v>0</v>
      </c>
    </row>
    <row r="230" spans="1:20" x14ac:dyDescent="0.25">
      <c r="A230" s="18" t="s">
        <v>192</v>
      </c>
      <c r="B230" s="18"/>
      <c r="C230" s="18"/>
      <c r="D230" s="18"/>
      <c r="E230" s="18"/>
      <c r="F230" s="18"/>
      <c r="G230" s="19"/>
      <c r="H230" s="43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x14ac:dyDescent="0.25">
      <c r="A231" s="18" t="s">
        <v>192</v>
      </c>
      <c r="B231" s="18"/>
      <c r="C231" s="18"/>
      <c r="D231" s="18"/>
      <c r="E231" s="18"/>
      <c r="F231" s="18"/>
      <c r="G231" s="19" t="s">
        <v>65</v>
      </c>
      <c r="H231" s="45" t="s">
        <v>250</v>
      </c>
      <c r="I231" s="31"/>
      <c r="J231" s="31"/>
      <c r="K231" s="31"/>
    </row>
    <row r="232" spans="1:20" x14ac:dyDescent="0.25">
      <c r="A232" s="18" t="s">
        <v>192</v>
      </c>
      <c r="B232" s="18"/>
      <c r="C232" s="18"/>
      <c r="D232" s="18"/>
      <c r="E232" s="18"/>
      <c r="F232" s="18"/>
      <c r="G232" s="19" t="s">
        <v>65</v>
      </c>
      <c r="H232" s="28" t="s">
        <v>251</v>
      </c>
      <c r="I232" s="32">
        <f t="shared" ref="I232:T232" si="39">I125+I142+I195</f>
        <v>0</v>
      </c>
      <c r="J232" s="32">
        <f t="shared" si="39"/>
        <v>0</v>
      </c>
      <c r="K232" s="32">
        <f t="shared" ref="K232:K236" si="40">J232-I232</f>
        <v>0</v>
      </c>
      <c r="L232" s="32">
        <f t="shared" si="39"/>
        <v>0</v>
      </c>
      <c r="M232" s="32">
        <f t="shared" si="39"/>
        <v>0</v>
      </c>
      <c r="N232" s="32">
        <f t="shared" si="39"/>
        <v>0</v>
      </c>
      <c r="O232" s="32">
        <f t="shared" si="39"/>
        <v>0</v>
      </c>
      <c r="P232" s="32">
        <f t="shared" si="39"/>
        <v>0</v>
      </c>
      <c r="Q232" s="32">
        <f t="shared" si="39"/>
        <v>0</v>
      </c>
      <c r="R232" s="32">
        <f t="shared" si="39"/>
        <v>0</v>
      </c>
      <c r="S232" s="32">
        <f t="shared" si="39"/>
        <v>0</v>
      </c>
      <c r="T232" s="32">
        <f t="shared" si="39"/>
        <v>0</v>
      </c>
    </row>
    <row r="233" spans="1:20" x14ac:dyDescent="0.25">
      <c r="A233" s="18" t="s">
        <v>192</v>
      </c>
      <c r="B233" s="18"/>
      <c r="C233" s="18"/>
      <c r="D233" s="18"/>
      <c r="E233" s="18"/>
      <c r="F233" s="18"/>
      <c r="G233" s="19" t="s">
        <v>65</v>
      </c>
      <c r="H233" s="28" t="s">
        <v>252</v>
      </c>
      <c r="I233" s="32">
        <f t="shared" ref="I233:T233" si="41">I126+I143+I196</f>
        <v>0</v>
      </c>
      <c r="J233" s="32">
        <f t="shared" si="41"/>
        <v>0</v>
      </c>
      <c r="K233" s="32">
        <f t="shared" si="40"/>
        <v>0</v>
      </c>
      <c r="L233" s="32">
        <f t="shared" si="41"/>
        <v>0</v>
      </c>
      <c r="M233" s="32">
        <f t="shared" si="41"/>
        <v>0</v>
      </c>
      <c r="N233" s="32">
        <f t="shared" si="41"/>
        <v>0</v>
      </c>
      <c r="O233" s="32">
        <f t="shared" si="41"/>
        <v>0</v>
      </c>
      <c r="P233" s="32">
        <f t="shared" si="41"/>
        <v>0</v>
      </c>
      <c r="Q233" s="32">
        <f t="shared" si="41"/>
        <v>0</v>
      </c>
      <c r="R233" s="32">
        <f t="shared" si="41"/>
        <v>0</v>
      </c>
      <c r="S233" s="32">
        <f t="shared" si="41"/>
        <v>0</v>
      </c>
      <c r="T233" s="32">
        <f t="shared" si="41"/>
        <v>0</v>
      </c>
    </row>
    <row r="234" spans="1:20" x14ac:dyDescent="0.25">
      <c r="A234" s="18" t="s">
        <v>192</v>
      </c>
      <c r="B234" s="18"/>
      <c r="C234" s="18"/>
      <c r="D234" s="18"/>
      <c r="E234" s="18"/>
      <c r="F234" s="18"/>
      <c r="G234" s="19" t="s">
        <v>65</v>
      </c>
      <c r="H234" s="48" t="s">
        <v>210</v>
      </c>
      <c r="I234" s="32">
        <f>I242+I243+I244-I232-I233-I235-I236-I254+I197</f>
        <v>0</v>
      </c>
      <c r="J234" s="32">
        <f t="shared" ref="J234:T234" si="42">J242+J243+J244-J232-J233-J235-J236-J254+J197</f>
        <v>0</v>
      </c>
      <c r="K234" s="32">
        <f t="shared" si="40"/>
        <v>0</v>
      </c>
      <c r="L234" s="32">
        <f t="shared" si="42"/>
        <v>0</v>
      </c>
      <c r="M234" s="32">
        <f t="shared" si="42"/>
        <v>0</v>
      </c>
      <c r="N234" s="32">
        <f t="shared" si="42"/>
        <v>0</v>
      </c>
      <c r="O234" s="32">
        <f t="shared" si="42"/>
        <v>0</v>
      </c>
      <c r="P234" s="32">
        <f t="shared" si="42"/>
        <v>0</v>
      </c>
      <c r="Q234" s="32">
        <f t="shared" si="42"/>
        <v>0</v>
      </c>
      <c r="R234" s="32">
        <f t="shared" si="42"/>
        <v>0</v>
      </c>
      <c r="S234" s="32">
        <f t="shared" si="42"/>
        <v>0</v>
      </c>
      <c r="T234" s="32">
        <f t="shared" si="42"/>
        <v>0</v>
      </c>
    </row>
    <row r="235" spans="1:20" x14ac:dyDescent="0.25">
      <c r="A235" s="18" t="s">
        <v>192</v>
      </c>
      <c r="B235" s="18"/>
      <c r="C235" s="18"/>
      <c r="D235" s="18"/>
      <c r="E235" s="18"/>
      <c r="F235" s="18"/>
      <c r="G235" s="19" t="s">
        <v>65</v>
      </c>
      <c r="H235" s="28" t="s">
        <v>253</v>
      </c>
      <c r="I235" s="32">
        <f t="shared" ref="I235:T235" si="43">I128+I145+I198</f>
        <v>0</v>
      </c>
      <c r="J235" s="32">
        <f t="shared" si="43"/>
        <v>0</v>
      </c>
      <c r="K235" s="32">
        <f t="shared" si="40"/>
        <v>0</v>
      </c>
      <c r="L235" s="32">
        <f t="shared" si="43"/>
        <v>0</v>
      </c>
      <c r="M235" s="32">
        <f t="shared" si="43"/>
        <v>0</v>
      </c>
      <c r="N235" s="32">
        <f t="shared" si="43"/>
        <v>0</v>
      </c>
      <c r="O235" s="32">
        <f t="shared" si="43"/>
        <v>0</v>
      </c>
      <c r="P235" s="32">
        <f t="shared" si="43"/>
        <v>0</v>
      </c>
      <c r="Q235" s="32">
        <f t="shared" si="43"/>
        <v>0</v>
      </c>
      <c r="R235" s="32">
        <f t="shared" si="43"/>
        <v>0</v>
      </c>
      <c r="S235" s="32">
        <f t="shared" si="43"/>
        <v>0</v>
      </c>
      <c r="T235" s="32">
        <f t="shared" si="43"/>
        <v>0</v>
      </c>
    </row>
    <row r="236" spans="1:20" x14ac:dyDescent="0.25">
      <c r="A236" s="18" t="s">
        <v>192</v>
      </c>
      <c r="B236" s="18"/>
      <c r="C236" s="18"/>
      <c r="D236" s="18"/>
      <c r="E236" s="18"/>
      <c r="F236" s="18"/>
      <c r="G236" s="19" t="s">
        <v>65</v>
      </c>
      <c r="H236" s="28" t="s">
        <v>254</v>
      </c>
      <c r="I236" s="32">
        <f t="shared" ref="I236:T236" si="44">I129+I146+I199</f>
        <v>0</v>
      </c>
      <c r="J236" s="32">
        <f t="shared" si="44"/>
        <v>0</v>
      </c>
      <c r="K236" s="32">
        <f t="shared" si="40"/>
        <v>0</v>
      </c>
      <c r="L236" s="32">
        <f t="shared" si="44"/>
        <v>0</v>
      </c>
      <c r="M236" s="32">
        <f t="shared" si="44"/>
        <v>0</v>
      </c>
      <c r="N236" s="32">
        <f t="shared" si="44"/>
        <v>0</v>
      </c>
      <c r="O236" s="32">
        <f t="shared" si="44"/>
        <v>0</v>
      </c>
      <c r="P236" s="32">
        <f t="shared" si="44"/>
        <v>0</v>
      </c>
      <c r="Q236" s="32">
        <f t="shared" si="44"/>
        <v>0</v>
      </c>
      <c r="R236" s="32">
        <f t="shared" si="44"/>
        <v>0</v>
      </c>
      <c r="S236" s="32">
        <f t="shared" si="44"/>
        <v>0</v>
      </c>
      <c r="T236" s="32">
        <f t="shared" si="44"/>
        <v>0</v>
      </c>
    </row>
    <row r="237" spans="1:20" x14ac:dyDescent="0.25">
      <c r="A237" s="18" t="s">
        <v>192</v>
      </c>
      <c r="B237" s="18"/>
      <c r="C237" s="18"/>
      <c r="D237" s="18"/>
      <c r="E237" s="18"/>
      <c r="F237" s="18"/>
      <c r="G237" s="19" t="s">
        <v>65</v>
      </c>
      <c r="H237" s="28"/>
      <c r="I237" s="32"/>
      <c r="J237" s="32"/>
      <c r="K237" s="32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 thickBot="1" x14ac:dyDescent="0.3">
      <c r="A238" s="18" t="s">
        <v>192</v>
      </c>
      <c r="B238" s="18"/>
      <c r="C238" s="18"/>
      <c r="D238" s="18"/>
      <c r="E238" s="18"/>
      <c r="F238" s="18"/>
      <c r="G238" s="19"/>
      <c r="H238" s="47" t="s">
        <v>213</v>
      </c>
      <c r="I238" s="34">
        <f t="shared" ref="I238:T238" si="45">SUBTOTAL(9,I231:I237)</f>
        <v>0</v>
      </c>
      <c r="J238" s="34">
        <f t="shared" si="45"/>
        <v>0</v>
      </c>
      <c r="K238" s="34">
        <f>J238-I238</f>
        <v>0</v>
      </c>
      <c r="L238" s="34">
        <f t="shared" si="45"/>
        <v>0</v>
      </c>
      <c r="M238" s="34">
        <f t="shared" si="45"/>
        <v>0</v>
      </c>
      <c r="N238" s="34">
        <f t="shared" si="45"/>
        <v>0</v>
      </c>
      <c r="O238" s="34">
        <f t="shared" si="45"/>
        <v>0</v>
      </c>
      <c r="P238" s="34">
        <f t="shared" si="45"/>
        <v>0</v>
      </c>
      <c r="Q238" s="34">
        <f t="shared" si="45"/>
        <v>0</v>
      </c>
      <c r="R238" s="34">
        <f t="shared" si="45"/>
        <v>0</v>
      </c>
      <c r="S238" s="34">
        <f t="shared" si="45"/>
        <v>0</v>
      </c>
      <c r="T238" s="34">
        <f t="shared" si="45"/>
        <v>0</v>
      </c>
    </row>
    <row r="239" spans="1:20" x14ac:dyDescent="0.25">
      <c r="A239" s="18" t="s">
        <v>192</v>
      </c>
      <c r="B239" s="18"/>
      <c r="C239" s="18"/>
      <c r="D239" s="18"/>
      <c r="E239" s="18"/>
      <c r="F239" s="18"/>
      <c r="G239" s="19"/>
    </row>
    <row r="240" spans="1:20" x14ac:dyDescent="0.25">
      <c r="A240" s="18" t="s">
        <v>192</v>
      </c>
      <c r="B240" s="18"/>
      <c r="C240" s="18"/>
      <c r="D240" s="18"/>
      <c r="E240" s="18"/>
      <c r="F240" s="18"/>
      <c r="G240" s="19" t="s">
        <v>65</v>
      </c>
      <c r="H240" s="45" t="s">
        <v>214</v>
      </c>
      <c r="I240" s="31"/>
      <c r="J240" s="31"/>
      <c r="K240" s="31"/>
    </row>
    <row r="241" spans="1:20" x14ac:dyDescent="0.25">
      <c r="A241" s="18" t="s">
        <v>192</v>
      </c>
      <c r="B241" s="18"/>
      <c r="C241" s="18"/>
      <c r="D241" s="18"/>
      <c r="E241" s="18"/>
      <c r="F241" s="18"/>
      <c r="G241" s="19"/>
      <c r="H241" s="28" t="s">
        <v>220</v>
      </c>
      <c r="I241" s="31"/>
      <c r="J241" s="31"/>
      <c r="K241" s="31"/>
    </row>
    <row r="242" spans="1:20" x14ac:dyDescent="0.25">
      <c r="A242" s="18" t="s">
        <v>192</v>
      </c>
      <c r="B242" s="18"/>
      <c r="C242" s="18"/>
      <c r="D242" s="18"/>
      <c r="E242" s="18"/>
      <c r="F242" s="18"/>
      <c r="G242" s="19" t="s">
        <v>65</v>
      </c>
      <c r="H242" s="48" t="str">
        <f>"-  to meet additional demand"</f>
        <v>-  to meet additional demand</v>
      </c>
      <c r="I242" s="32">
        <f t="shared" ref="I242:T242" si="46">I152</f>
        <v>0</v>
      </c>
      <c r="J242" s="32">
        <f t="shared" si="46"/>
        <v>0</v>
      </c>
      <c r="K242" s="32">
        <f t="shared" ref="K242:K246" si="47">J242-I242</f>
        <v>0</v>
      </c>
      <c r="L242" s="32">
        <f t="shared" si="46"/>
        <v>0</v>
      </c>
      <c r="M242" s="32">
        <f t="shared" si="46"/>
        <v>0</v>
      </c>
      <c r="N242" s="32">
        <f t="shared" si="46"/>
        <v>0</v>
      </c>
      <c r="O242" s="32">
        <f t="shared" si="46"/>
        <v>0</v>
      </c>
      <c r="P242" s="32">
        <f t="shared" si="46"/>
        <v>0</v>
      </c>
      <c r="Q242" s="32">
        <f t="shared" si="46"/>
        <v>0</v>
      </c>
      <c r="R242" s="32">
        <f t="shared" si="46"/>
        <v>0</v>
      </c>
      <c r="S242" s="32">
        <f t="shared" si="46"/>
        <v>0</v>
      </c>
      <c r="T242" s="32">
        <f t="shared" si="46"/>
        <v>0</v>
      </c>
    </row>
    <row r="243" spans="1:20" x14ac:dyDescent="0.25">
      <c r="A243" s="18" t="s">
        <v>192</v>
      </c>
      <c r="B243" s="18"/>
      <c r="C243" s="18"/>
      <c r="D243" s="18"/>
      <c r="E243" s="18"/>
      <c r="F243" s="18"/>
      <c r="G243" s="19" t="s">
        <v>65</v>
      </c>
      <c r="H243" s="48" t="str">
        <f>"-  to improve level of service"</f>
        <v>-  to improve level of service</v>
      </c>
      <c r="I243" s="32">
        <f t="shared" ref="I243:T243" si="48">I153</f>
        <v>0</v>
      </c>
      <c r="J243" s="32">
        <f t="shared" si="48"/>
        <v>0</v>
      </c>
      <c r="K243" s="32">
        <f t="shared" si="47"/>
        <v>0</v>
      </c>
      <c r="L243" s="32">
        <f t="shared" si="48"/>
        <v>0</v>
      </c>
      <c r="M243" s="32">
        <f t="shared" si="48"/>
        <v>0</v>
      </c>
      <c r="N243" s="32">
        <f t="shared" si="48"/>
        <v>0</v>
      </c>
      <c r="O243" s="32">
        <f t="shared" si="48"/>
        <v>0</v>
      </c>
      <c r="P243" s="32">
        <f t="shared" si="48"/>
        <v>0</v>
      </c>
      <c r="Q243" s="32">
        <f t="shared" si="48"/>
        <v>0</v>
      </c>
      <c r="R243" s="32">
        <f t="shared" si="48"/>
        <v>0</v>
      </c>
      <c r="S243" s="32">
        <f t="shared" si="48"/>
        <v>0</v>
      </c>
      <c r="T243" s="32">
        <f t="shared" si="48"/>
        <v>0</v>
      </c>
    </row>
    <row r="244" spans="1:20" x14ac:dyDescent="0.25">
      <c r="A244" s="18" t="s">
        <v>192</v>
      </c>
      <c r="B244" s="18"/>
      <c r="C244" s="18"/>
      <c r="D244" s="18"/>
      <c r="E244" s="18"/>
      <c r="F244" s="18"/>
      <c r="G244" s="19" t="s">
        <v>65</v>
      </c>
      <c r="H244" s="48" t="str">
        <f>"-  to replace existing assets"</f>
        <v>-  to replace existing assets</v>
      </c>
      <c r="I244" s="32">
        <f t="shared" ref="I244:T244" si="49">I154</f>
        <v>0</v>
      </c>
      <c r="J244" s="32">
        <f t="shared" si="49"/>
        <v>0</v>
      </c>
      <c r="K244" s="32">
        <f t="shared" si="47"/>
        <v>0</v>
      </c>
      <c r="L244" s="32">
        <f t="shared" si="49"/>
        <v>0</v>
      </c>
      <c r="M244" s="32">
        <f t="shared" si="49"/>
        <v>0</v>
      </c>
      <c r="N244" s="32">
        <f t="shared" si="49"/>
        <v>0</v>
      </c>
      <c r="O244" s="32">
        <f t="shared" si="49"/>
        <v>0</v>
      </c>
      <c r="P244" s="32">
        <f t="shared" si="49"/>
        <v>0</v>
      </c>
      <c r="Q244" s="32">
        <f t="shared" si="49"/>
        <v>0</v>
      </c>
      <c r="R244" s="32">
        <f t="shared" si="49"/>
        <v>0</v>
      </c>
      <c r="S244" s="32">
        <f t="shared" si="49"/>
        <v>0</v>
      </c>
      <c r="T244" s="32">
        <f t="shared" si="49"/>
        <v>0</v>
      </c>
    </row>
    <row r="245" spans="1:20" x14ac:dyDescent="0.25">
      <c r="A245" s="18" t="s">
        <v>192</v>
      </c>
      <c r="B245" s="18"/>
      <c r="C245" s="18"/>
      <c r="D245" s="18"/>
      <c r="E245" s="18"/>
      <c r="F245" s="18"/>
      <c r="G245" s="19" t="s">
        <v>65</v>
      </c>
      <c r="H245" s="48" t="s">
        <v>215</v>
      </c>
      <c r="I245" s="32">
        <f>I229+I238-I242-I243-I244-I246</f>
        <v>0</v>
      </c>
      <c r="J245" s="32">
        <f t="shared" ref="J245:T245" si="50">J229+J238-J242-J243-J244-J246</f>
        <v>0</v>
      </c>
      <c r="K245" s="32">
        <f t="shared" si="47"/>
        <v>0</v>
      </c>
      <c r="L245" s="32">
        <f t="shared" si="50"/>
        <v>0</v>
      </c>
      <c r="M245" s="32">
        <f t="shared" si="50"/>
        <v>0</v>
      </c>
      <c r="N245" s="32">
        <f t="shared" si="50"/>
        <v>0</v>
      </c>
      <c r="O245" s="32">
        <f t="shared" si="50"/>
        <v>0</v>
      </c>
      <c r="P245" s="32">
        <f t="shared" si="50"/>
        <v>0</v>
      </c>
      <c r="Q245" s="32">
        <f t="shared" si="50"/>
        <v>0</v>
      </c>
      <c r="R245" s="32">
        <f t="shared" si="50"/>
        <v>0</v>
      </c>
      <c r="S245" s="32">
        <f t="shared" si="50"/>
        <v>0</v>
      </c>
      <c r="T245" s="32">
        <f t="shared" si="50"/>
        <v>0</v>
      </c>
    </row>
    <row r="246" spans="1:20" x14ac:dyDescent="0.25">
      <c r="A246" s="18" t="s">
        <v>192</v>
      </c>
      <c r="B246" s="18"/>
      <c r="C246" s="18"/>
      <c r="D246" s="18"/>
      <c r="E246" s="18"/>
      <c r="F246" s="18"/>
      <c r="G246" s="19" t="s">
        <v>65</v>
      </c>
      <c r="H246" s="48" t="s">
        <v>216</v>
      </c>
      <c r="I246" s="32">
        <f t="shared" ref="I246:T246" si="51">I200</f>
        <v>0</v>
      </c>
      <c r="J246" s="32">
        <f t="shared" si="51"/>
        <v>0</v>
      </c>
      <c r="K246" s="32">
        <f t="shared" si="47"/>
        <v>0</v>
      </c>
      <c r="L246" s="32">
        <f t="shared" si="51"/>
        <v>0</v>
      </c>
      <c r="M246" s="32">
        <f t="shared" si="51"/>
        <v>0</v>
      </c>
      <c r="N246" s="32">
        <f t="shared" si="51"/>
        <v>0</v>
      </c>
      <c r="O246" s="32">
        <f t="shared" si="51"/>
        <v>0</v>
      </c>
      <c r="P246" s="32">
        <f t="shared" si="51"/>
        <v>0</v>
      </c>
      <c r="Q246" s="32">
        <f t="shared" si="51"/>
        <v>0</v>
      </c>
      <c r="R246" s="32">
        <f t="shared" si="51"/>
        <v>0</v>
      </c>
      <c r="S246" s="32">
        <f t="shared" si="51"/>
        <v>0</v>
      </c>
      <c r="T246" s="32">
        <f t="shared" si="51"/>
        <v>0</v>
      </c>
    </row>
    <row r="247" spans="1:20" x14ac:dyDescent="0.25">
      <c r="A247" s="18" t="s">
        <v>192</v>
      </c>
      <c r="B247" s="18"/>
      <c r="C247" s="18"/>
      <c r="D247" s="18"/>
      <c r="E247" s="18"/>
      <c r="F247" s="18"/>
      <c r="G247" s="19" t="s">
        <v>65</v>
      </c>
      <c r="H247" s="28"/>
      <c r="I247" s="32"/>
      <c r="J247" s="32"/>
      <c r="K247" s="32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 thickBot="1" x14ac:dyDescent="0.3">
      <c r="A248" s="18" t="s">
        <v>192</v>
      </c>
      <c r="B248" s="18"/>
      <c r="C248" s="18"/>
      <c r="D248" s="18"/>
      <c r="E248" s="18"/>
      <c r="F248" s="18"/>
      <c r="G248" s="19"/>
      <c r="H248" s="47" t="s">
        <v>217</v>
      </c>
      <c r="I248" s="34">
        <f t="shared" ref="I248" si="52">SUBTOTAL(9,I240:I247)</f>
        <v>0</v>
      </c>
      <c r="J248" s="34">
        <f t="shared" ref="J248" si="53">SUBTOTAL(9,J240:J247)</f>
        <v>0</v>
      </c>
      <c r="K248" s="34">
        <f>J248-I248</f>
        <v>0</v>
      </c>
      <c r="L248" s="34">
        <f t="shared" ref="L248" si="54">SUBTOTAL(9,L240:L247)</f>
        <v>0</v>
      </c>
      <c r="M248" s="34">
        <f t="shared" ref="M248" si="55">SUBTOTAL(9,M240:M247)</f>
        <v>0</v>
      </c>
      <c r="N248" s="34">
        <f t="shared" ref="N248" si="56">SUBTOTAL(9,N240:N247)</f>
        <v>0</v>
      </c>
      <c r="O248" s="34">
        <f t="shared" ref="O248" si="57">SUBTOTAL(9,O240:O247)</f>
        <v>0</v>
      </c>
      <c r="P248" s="34">
        <f t="shared" ref="P248" si="58">SUBTOTAL(9,P240:P247)</f>
        <v>0</v>
      </c>
      <c r="Q248" s="34">
        <f t="shared" ref="Q248" si="59">SUBTOTAL(9,Q240:Q247)</f>
        <v>0</v>
      </c>
      <c r="R248" s="34">
        <f t="shared" ref="R248" si="60">SUBTOTAL(9,R240:R247)</f>
        <v>0</v>
      </c>
      <c r="S248" s="34">
        <f t="shared" ref="S248" si="61">SUBTOTAL(9,S240:S247)</f>
        <v>0</v>
      </c>
      <c r="T248" s="34">
        <f t="shared" ref="T248" si="62">SUBTOTAL(9,T240:T247)</f>
        <v>0</v>
      </c>
    </row>
    <row r="249" spans="1:20" ht="6" customHeight="1" x14ac:dyDescent="0.25">
      <c r="A249" s="18" t="s">
        <v>192</v>
      </c>
      <c r="B249" s="18"/>
      <c r="C249" s="18"/>
      <c r="D249" s="18"/>
      <c r="E249" s="18"/>
      <c r="F249" s="18"/>
      <c r="G249" s="19"/>
    </row>
    <row r="250" spans="1:20" ht="15.75" thickBot="1" x14ac:dyDescent="0.3">
      <c r="A250" s="18" t="s">
        <v>192</v>
      </c>
      <c r="B250" s="18"/>
      <c r="C250" s="18"/>
      <c r="D250" s="18"/>
      <c r="E250" s="18"/>
      <c r="F250" s="18"/>
      <c r="G250" s="19"/>
      <c r="H250" s="47" t="s">
        <v>255</v>
      </c>
      <c r="I250" s="34">
        <f>I238-I248</f>
        <v>0</v>
      </c>
      <c r="J250" s="34">
        <f t="shared" ref="J250:T250" si="63">J238-J248</f>
        <v>0</v>
      </c>
      <c r="K250" s="34">
        <f>J250-I250</f>
        <v>0</v>
      </c>
      <c r="L250" s="34">
        <f t="shared" si="63"/>
        <v>0</v>
      </c>
      <c r="M250" s="34">
        <f t="shared" si="63"/>
        <v>0</v>
      </c>
      <c r="N250" s="34">
        <f t="shared" si="63"/>
        <v>0</v>
      </c>
      <c r="O250" s="34">
        <f t="shared" si="63"/>
        <v>0</v>
      </c>
      <c r="P250" s="34">
        <f t="shared" si="63"/>
        <v>0</v>
      </c>
      <c r="Q250" s="34">
        <f t="shared" si="63"/>
        <v>0</v>
      </c>
      <c r="R250" s="34">
        <f t="shared" si="63"/>
        <v>0</v>
      </c>
      <c r="S250" s="34">
        <f t="shared" si="63"/>
        <v>0</v>
      </c>
      <c r="T250" s="34">
        <f t="shared" si="63"/>
        <v>0</v>
      </c>
    </row>
    <row r="251" spans="1:20" ht="6" customHeight="1" x14ac:dyDescent="0.25">
      <c r="A251" s="18" t="s">
        <v>192</v>
      </c>
      <c r="B251" s="18"/>
      <c r="C251" s="18"/>
      <c r="D251" s="18"/>
      <c r="E251" s="18"/>
      <c r="F251" s="18"/>
      <c r="G251" s="19"/>
    </row>
    <row r="252" spans="1:20" ht="15.75" thickBot="1" x14ac:dyDescent="0.3">
      <c r="A252" s="18" t="s">
        <v>192</v>
      </c>
      <c r="B252" s="18"/>
      <c r="C252" s="18"/>
      <c r="D252" s="18"/>
      <c r="E252" s="18"/>
      <c r="F252" s="18"/>
      <c r="G252" s="19"/>
      <c r="H252" s="47" t="s">
        <v>256</v>
      </c>
      <c r="I252" s="34">
        <f>I229+I250</f>
        <v>0</v>
      </c>
      <c r="J252" s="34">
        <f t="shared" ref="J252:T252" si="64">J229+J250</f>
        <v>0</v>
      </c>
      <c r="K252" s="34">
        <f>J252-I252</f>
        <v>0</v>
      </c>
      <c r="L252" s="34">
        <f t="shared" si="64"/>
        <v>0</v>
      </c>
      <c r="M252" s="34">
        <f t="shared" si="64"/>
        <v>0</v>
      </c>
      <c r="N252" s="34">
        <f t="shared" si="64"/>
        <v>0</v>
      </c>
      <c r="O252" s="34">
        <f t="shared" si="64"/>
        <v>0</v>
      </c>
      <c r="P252" s="34">
        <f t="shared" si="64"/>
        <v>0</v>
      </c>
      <c r="Q252" s="34">
        <f t="shared" si="64"/>
        <v>0</v>
      </c>
      <c r="R252" s="34">
        <f t="shared" si="64"/>
        <v>0</v>
      </c>
      <c r="S252" s="34">
        <f t="shared" si="64"/>
        <v>0</v>
      </c>
      <c r="T252" s="34">
        <f t="shared" si="64"/>
        <v>0</v>
      </c>
    </row>
    <row r="253" spans="1:20" x14ac:dyDescent="0.25">
      <c r="A253" s="18" t="s">
        <v>192</v>
      </c>
      <c r="B253" s="18"/>
      <c r="C253" s="18"/>
      <c r="D253" s="18"/>
      <c r="E253" s="18"/>
      <c r="F253" s="18"/>
      <c r="G253" s="19"/>
    </row>
    <row r="254" spans="1:20" ht="42" customHeight="1" x14ac:dyDescent="0.25">
      <c r="A254" s="18" t="s">
        <v>192</v>
      </c>
      <c r="B254" s="18"/>
      <c r="C254" s="18"/>
      <c r="D254" s="18"/>
      <c r="E254" s="18"/>
      <c r="F254" s="18"/>
      <c r="G254" s="19"/>
      <c r="H254" s="49" t="s">
        <v>257</v>
      </c>
      <c r="I254" s="33">
        <f>I119</f>
        <v>0</v>
      </c>
      <c r="J254" s="33">
        <f t="shared" ref="J254:T254" si="65">J119</f>
        <v>0</v>
      </c>
      <c r="K254" s="32">
        <f>J254-I254</f>
        <v>0</v>
      </c>
      <c r="L254" s="33">
        <f t="shared" si="65"/>
        <v>0</v>
      </c>
      <c r="M254" s="33">
        <f t="shared" si="65"/>
        <v>0</v>
      </c>
      <c r="N254" s="33">
        <f t="shared" si="65"/>
        <v>0</v>
      </c>
      <c r="O254" s="33">
        <f t="shared" si="65"/>
        <v>0</v>
      </c>
      <c r="P254" s="33">
        <f t="shared" si="65"/>
        <v>0</v>
      </c>
      <c r="Q254" s="33">
        <f t="shared" si="65"/>
        <v>0</v>
      </c>
      <c r="R254" s="33">
        <f t="shared" si="65"/>
        <v>0</v>
      </c>
      <c r="S254" s="33">
        <f t="shared" si="65"/>
        <v>0</v>
      </c>
      <c r="T254" s="33">
        <f t="shared" si="65"/>
        <v>0</v>
      </c>
    </row>
    <row r="255" spans="1:20" x14ac:dyDescent="0.25">
      <c r="A255" s="18" t="s">
        <v>192</v>
      </c>
      <c r="B255" s="18"/>
      <c r="C255" s="18"/>
      <c r="D255" s="18"/>
      <c r="E255" s="18"/>
      <c r="F255" s="18"/>
      <c r="G255" s="19"/>
    </row>
    <row r="256" spans="1:20" x14ac:dyDescent="0.25">
      <c r="A256" s="18" t="s">
        <v>192</v>
      </c>
      <c r="B256" s="18"/>
      <c r="C256" s="18"/>
      <c r="D256" s="18"/>
      <c r="E256" s="18"/>
      <c r="F256" s="18"/>
      <c r="G256" s="19"/>
    </row>
    <row r="257" spans="1:7" x14ac:dyDescent="0.25">
      <c r="A257" s="18" t="s">
        <v>192</v>
      </c>
      <c r="B257" s="18"/>
      <c r="C257" s="18"/>
      <c r="D257" s="18"/>
      <c r="E257" s="18"/>
      <c r="F257" s="18"/>
      <c r="G257" s="19"/>
    </row>
    <row r="258" spans="1:7" x14ac:dyDescent="0.25">
      <c r="A258" s="18" t="s">
        <v>192</v>
      </c>
      <c r="B258" s="18"/>
      <c r="C258" s="18"/>
      <c r="D258" s="18"/>
      <c r="E258" s="18"/>
      <c r="F258" s="18"/>
      <c r="G258" s="19"/>
    </row>
    <row r="259" spans="1:7" x14ac:dyDescent="0.25">
      <c r="A259" s="18" t="s">
        <v>192</v>
      </c>
      <c r="B259" s="18"/>
      <c r="C259" s="18"/>
      <c r="D259" s="18"/>
      <c r="E259" s="18"/>
      <c r="F259" s="18"/>
      <c r="G259" s="19"/>
    </row>
    <row r="260" spans="1:7" x14ac:dyDescent="0.25">
      <c r="A260" s="18" t="s">
        <v>192</v>
      </c>
      <c r="B260" s="18"/>
      <c r="C260" s="18"/>
      <c r="D260" s="18"/>
      <c r="E260" s="18"/>
      <c r="F260" s="18"/>
      <c r="G260" s="19"/>
    </row>
    <row r="261" spans="1:7" x14ac:dyDescent="0.25">
      <c r="A261" s="18" t="s">
        <v>192</v>
      </c>
      <c r="B261" s="18"/>
      <c r="C261" s="18"/>
      <c r="D261" s="18"/>
      <c r="E261" s="18"/>
      <c r="F261" s="18"/>
      <c r="G261" s="19"/>
    </row>
    <row r="262" spans="1:7" x14ac:dyDescent="0.25">
      <c r="A262" s="18" t="s">
        <v>192</v>
      </c>
      <c r="B262" s="18"/>
      <c r="C262" s="18"/>
      <c r="D262" s="18"/>
      <c r="E262" s="18"/>
      <c r="F262" s="18"/>
      <c r="G262" s="19"/>
    </row>
    <row r="263" spans="1:7" x14ac:dyDescent="0.25">
      <c r="A263" s="18" t="s">
        <v>192</v>
      </c>
      <c r="B263" s="18"/>
      <c r="C263" s="18"/>
      <c r="D263" s="18"/>
      <c r="E263" s="18"/>
      <c r="F263" s="18"/>
      <c r="G263" s="19"/>
    </row>
    <row r="264" spans="1:7" x14ac:dyDescent="0.25">
      <c r="A264" s="18" t="s">
        <v>192</v>
      </c>
      <c r="B264" s="18"/>
      <c r="C264" s="18"/>
      <c r="D264" s="18"/>
      <c r="E264" s="18"/>
      <c r="F264" s="18"/>
      <c r="G264" s="19"/>
    </row>
    <row r="265" spans="1:7" x14ac:dyDescent="0.25">
      <c r="A265" s="18" t="s">
        <v>192</v>
      </c>
      <c r="B265" s="18"/>
      <c r="C265" s="18"/>
      <c r="D265" s="18"/>
      <c r="E265" s="18"/>
      <c r="F265" s="18"/>
      <c r="G265" s="19"/>
    </row>
    <row r="266" spans="1:7" x14ac:dyDescent="0.25">
      <c r="A266" s="18" t="s">
        <v>192</v>
      </c>
      <c r="B266" s="18"/>
      <c r="C266" s="18"/>
      <c r="D266" s="18"/>
      <c r="E266" s="18"/>
      <c r="F266" s="18"/>
      <c r="G266" s="19"/>
    </row>
    <row r="267" spans="1:7" x14ac:dyDescent="0.25">
      <c r="A267" s="18" t="s">
        <v>192</v>
      </c>
      <c r="B267" s="18"/>
      <c r="C267" s="18"/>
      <c r="D267" s="18"/>
      <c r="E267" s="18"/>
      <c r="F267" s="18"/>
      <c r="G267" s="19"/>
    </row>
    <row r="268" spans="1:7" x14ac:dyDescent="0.25">
      <c r="A268" s="18" t="s">
        <v>192</v>
      </c>
      <c r="B268" s="18"/>
      <c r="C268" s="18"/>
      <c r="D268" s="18"/>
      <c r="E268" s="18"/>
      <c r="F268" s="18"/>
      <c r="G268" s="19"/>
    </row>
    <row r="269" spans="1:7" x14ac:dyDescent="0.25">
      <c r="A269" s="18" t="s">
        <v>192</v>
      </c>
      <c r="B269" s="18"/>
      <c r="C269" s="18"/>
      <c r="D269" s="18"/>
      <c r="E269" s="18"/>
      <c r="F269" s="18"/>
      <c r="G269" s="19"/>
    </row>
    <row r="270" spans="1:7" x14ac:dyDescent="0.25">
      <c r="A270" s="18" t="s">
        <v>192</v>
      </c>
      <c r="B270" s="18"/>
      <c r="C270" s="18"/>
      <c r="D270" s="18"/>
      <c r="E270" s="18"/>
      <c r="F270" s="18"/>
      <c r="G270" s="19"/>
    </row>
    <row r="271" spans="1:7" x14ac:dyDescent="0.25">
      <c r="A271" s="18" t="s">
        <v>192</v>
      </c>
      <c r="B271" s="18"/>
      <c r="C271" s="18"/>
      <c r="D271" s="18"/>
      <c r="E271" s="18"/>
      <c r="F271" s="18"/>
      <c r="G271" s="19"/>
    </row>
    <row r="272" spans="1:7" x14ac:dyDescent="0.25">
      <c r="A272" s="18" t="s">
        <v>192</v>
      </c>
      <c r="B272" s="18"/>
      <c r="C272" s="18"/>
      <c r="D272" s="18"/>
      <c r="E272" s="18"/>
      <c r="F272" s="18"/>
      <c r="G272" s="19"/>
    </row>
    <row r="273" spans="1:7" x14ac:dyDescent="0.25">
      <c r="A273" s="18" t="s">
        <v>192</v>
      </c>
      <c r="B273" s="18"/>
      <c r="C273" s="18"/>
      <c r="D273" s="18"/>
      <c r="E273" s="18"/>
      <c r="F273" s="18"/>
      <c r="G273" s="19"/>
    </row>
    <row r="274" spans="1:7" x14ac:dyDescent="0.25">
      <c r="A274" s="18" t="s">
        <v>192</v>
      </c>
      <c r="B274" s="18"/>
      <c r="C274" s="18"/>
      <c r="D274" s="18"/>
      <c r="E274" s="18"/>
      <c r="F274" s="18"/>
      <c r="G274" s="19"/>
    </row>
    <row r="275" spans="1:7" x14ac:dyDescent="0.25">
      <c r="A275" s="18" t="s">
        <v>192</v>
      </c>
      <c r="B275" s="18"/>
      <c r="C275" s="18"/>
      <c r="D275" s="18"/>
      <c r="E275" s="18"/>
      <c r="F275" s="18"/>
      <c r="G275" s="19"/>
    </row>
    <row r="276" spans="1:7" x14ac:dyDescent="0.25">
      <c r="A276" s="18" t="s">
        <v>192</v>
      </c>
      <c r="B276" s="18"/>
      <c r="C276" s="18"/>
      <c r="D276" s="18"/>
      <c r="E276" s="18"/>
      <c r="F276" s="18"/>
      <c r="G276" s="19"/>
    </row>
    <row r="277" spans="1:7" x14ac:dyDescent="0.25">
      <c r="A277" s="18" t="s">
        <v>192</v>
      </c>
      <c r="B277" s="18"/>
      <c r="C277" s="18"/>
      <c r="D277" s="18"/>
      <c r="E277" s="18"/>
      <c r="F277" s="18"/>
      <c r="G277" s="19"/>
    </row>
    <row r="278" spans="1:7" x14ac:dyDescent="0.25">
      <c r="A278" s="18" t="s">
        <v>192</v>
      </c>
      <c r="B278" s="18"/>
      <c r="C278" s="18"/>
      <c r="D278" s="18"/>
      <c r="E278" s="18"/>
      <c r="F278" s="18"/>
      <c r="G278" s="19"/>
    </row>
    <row r="279" spans="1:7" x14ac:dyDescent="0.25">
      <c r="A279" s="18" t="s">
        <v>192</v>
      </c>
      <c r="B279" s="18"/>
      <c r="C279" s="18"/>
      <c r="D279" s="18"/>
      <c r="E279" s="18"/>
      <c r="F279" s="18"/>
      <c r="G279" s="19"/>
    </row>
    <row r="280" spans="1:7" x14ac:dyDescent="0.25">
      <c r="A280" s="18" t="s">
        <v>192</v>
      </c>
      <c r="B280" s="18"/>
      <c r="C280" s="18"/>
      <c r="D280" s="18"/>
      <c r="E280" s="18"/>
      <c r="F280" s="18"/>
      <c r="G280" s="19"/>
    </row>
    <row r="281" spans="1:7" x14ac:dyDescent="0.25">
      <c r="A281" s="18" t="s">
        <v>192</v>
      </c>
      <c r="B281" s="18"/>
      <c r="C281" s="18"/>
      <c r="D281" s="18"/>
      <c r="E281" s="18"/>
      <c r="F281" s="18"/>
      <c r="G281" s="19"/>
    </row>
    <row r="282" spans="1:7" x14ac:dyDescent="0.25">
      <c r="A282" s="18" t="s">
        <v>192</v>
      </c>
      <c r="B282" s="18"/>
      <c r="C282" s="18"/>
      <c r="D282" s="18"/>
      <c r="E282" s="18"/>
      <c r="F282" s="18"/>
      <c r="G282" s="19"/>
    </row>
    <row r="283" spans="1:7" x14ac:dyDescent="0.25">
      <c r="A283" s="18" t="s">
        <v>192</v>
      </c>
      <c r="B283" s="18"/>
      <c r="C283" s="18"/>
      <c r="D283" s="18"/>
      <c r="E283" s="18"/>
      <c r="F283" s="18"/>
      <c r="G283" s="19"/>
    </row>
    <row r="284" spans="1:7" x14ac:dyDescent="0.25">
      <c r="A284" s="18" t="s">
        <v>192</v>
      </c>
      <c r="B284" s="18"/>
      <c r="C284" s="18"/>
      <c r="D284" s="18"/>
      <c r="E284" s="18"/>
      <c r="F284" s="18"/>
      <c r="G284" s="19"/>
    </row>
    <row r="285" spans="1:7" x14ac:dyDescent="0.25">
      <c r="A285" s="18" t="s">
        <v>192</v>
      </c>
      <c r="B285" s="18"/>
      <c r="C285" s="18"/>
      <c r="D285" s="18"/>
      <c r="E285" s="18"/>
      <c r="F285" s="18"/>
      <c r="G285" s="19"/>
    </row>
    <row r="286" spans="1:7" x14ac:dyDescent="0.25">
      <c r="A286" s="18" t="s">
        <v>192</v>
      </c>
      <c r="B286" s="18"/>
      <c r="C286" s="18"/>
      <c r="D286" s="18"/>
      <c r="E286" s="18"/>
      <c r="F286" s="18"/>
      <c r="G286" s="19"/>
    </row>
    <row r="287" spans="1:7" x14ac:dyDescent="0.25">
      <c r="A287" s="18" t="s">
        <v>192</v>
      </c>
      <c r="B287" s="18"/>
      <c r="C287" s="18"/>
      <c r="D287" s="18"/>
      <c r="E287" s="18"/>
      <c r="F287" s="18"/>
      <c r="G287" s="19"/>
    </row>
    <row r="288" spans="1:7" x14ac:dyDescent="0.25">
      <c r="A288" s="18" t="s">
        <v>192</v>
      </c>
      <c r="B288" s="18"/>
      <c r="C288" s="18"/>
      <c r="D288" s="18"/>
      <c r="E288" s="18"/>
      <c r="F288" s="18"/>
      <c r="G288" s="19"/>
    </row>
    <row r="289" spans="1:7" x14ac:dyDescent="0.25">
      <c r="A289" s="18" t="s">
        <v>192</v>
      </c>
      <c r="B289" s="18"/>
      <c r="C289" s="18"/>
      <c r="D289" s="18"/>
      <c r="E289" s="18"/>
      <c r="F289" s="18"/>
      <c r="G289" s="19"/>
    </row>
    <row r="290" spans="1:7" x14ac:dyDescent="0.25">
      <c r="A290" s="18" t="s">
        <v>192</v>
      </c>
      <c r="B290" s="18"/>
      <c r="C290" s="18"/>
      <c r="D290" s="18"/>
      <c r="E290" s="18"/>
      <c r="F290" s="18"/>
      <c r="G290" s="19"/>
    </row>
    <row r="291" spans="1:7" x14ac:dyDescent="0.25">
      <c r="A291" s="18" t="s">
        <v>192</v>
      </c>
      <c r="B291" s="18"/>
      <c r="C291" s="18"/>
      <c r="D291" s="18"/>
      <c r="E291" s="18"/>
      <c r="F291" s="18"/>
      <c r="G291" s="19"/>
    </row>
    <row r="292" spans="1:7" x14ac:dyDescent="0.25">
      <c r="A292" s="18" t="s">
        <v>192</v>
      </c>
      <c r="B292" s="18"/>
      <c r="C292" s="18"/>
      <c r="D292" s="18"/>
      <c r="E292" s="18"/>
      <c r="F292" s="18"/>
      <c r="G292" s="19"/>
    </row>
    <row r="293" spans="1:7" x14ac:dyDescent="0.25">
      <c r="A293" s="18" t="s">
        <v>192</v>
      </c>
      <c r="B293" s="18"/>
      <c r="C293" s="18"/>
      <c r="D293" s="18"/>
      <c r="E293" s="18"/>
      <c r="F293" s="18"/>
      <c r="G293" s="19"/>
    </row>
    <row r="294" spans="1:7" x14ac:dyDescent="0.25">
      <c r="A294" s="18" t="s">
        <v>192</v>
      </c>
      <c r="B294" s="18"/>
      <c r="C294" s="18"/>
      <c r="D294" s="18"/>
      <c r="E294" s="18"/>
      <c r="F294" s="18"/>
      <c r="G294" s="19"/>
    </row>
    <row r="295" spans="1:7" x14ac:dyDescent="0.25">
      <c r="A295" s="18" t="s">
        <v>192</v>
      </c>
      <c r="B295" s="18"/>
      <c r="C295" s="18"/>
      <c r="D295" s="18"/>
      <c r="E295" s="18"/>
      <c r="F295" s="18"/>
      <c r="G295" s="19"/>
    </row>
    <row r="296" spans="1:7" x14ac:dyDescent="0.25">
      <c r="A296" s="18" t="s">
        <v>192</v>
      </c>
      <c r="B296" s="18"/>
      <c r="C296" s="18"/>
      <c r="D296" s="18"/>
      <c r="E296" s="18"/>
      <c r="F296" s="18"/>
      <c r="G296" s="19"/>
    </row>
    <row r="297" spans="1:7" x14ac:dyDescent="0.25">
      <c r="A297" s="18" t="s">
        <v>192</v>
      </c>
      <c r="B297" s="18"/>
      <c r="C297" s="18"/>
      <c r="D297" s="18"/>
      <c r="E297" s="18"/>
      <c r="F297" s="18"/>
      <c r="G297" s="19"/>
    </row>
    <row r="298" spans="1:7" x14ac:dyDescent="0.25">
      <c r="A298" s="18" t="s">
        <v>192</v>
      </c>
      <c r="B298" s="18"/>
      <c r="C298" s="18"/>
      <c r="D298" s="18"/>
      <c r="E298" s="18"/>
      <c r="F298" s="18"/>
      <c r="G298" s="19"/>
    </row>
    <row r="299" spans="1:7" x14ac:dyDescent="0.25">
      <c r="A299" s="18" t="s">
        <v>192</v>
      </c>
      <c r="B299" s="18"/>
      <c r="C299" s="18"/>
      <c r="D299" s="18"/>
      <c r="E299" s="18"/>
      <c r="F299" s="18"/>
      <c r="G299" s="19"/>
    </row>
    <row r="300" spans="1:7" x14ac:dyDescent="0.25">
      <c r="A300" s="18" t="s">
        <v>192</v>
      </c>
      <c r="B300" s="18"/>
      <c r="C300" s="18"/>
      <c r="D300" s="18"/>
      <c r="E300" s="18"/>
      <c r="F300" s="18"/>
      <c r="G300" s="19"/>
    </row>
    <row r="301" spans="1:7" x14ac:dyDescent="0.25">
      <c r="A301" s="18" t="s">
        <v>192</v>
      </c>
      <c r="B301" s="18"/>
      <c r="C301" s="18"/>
      <c r="D301" s="18"/>
      <c r="E301" s="18"/>
      <c r="F301" s="18"/>
      <c r="G301" s="19"/>
    </row>
    <row r="302" spans="1:7" x14ac:dyDescent="0.25">
      <c r="A302" s="18" t="s">
        <v>192</v>
      </c>
      <c r="B302" s="18"/>
      <c r="C302" s="18"/>
      <c r="D302" s="18"/>
      <c r="E302" s="18"/>
      <c r="F302" s="18"/>
      <c r="G302" s="19"/>
    </row>
    <row r="303" spans="1:7" x14ac:dyDescent="0.25">
      <c r="A303" s="18" t="s">
        <v>192</v>
      </c>
      <c r="B303" s="18"/>
      <c r="C303" s="18"/>
      <c r="D303" s="18"/>
      <c r="E303" s="18"/>
      <c r="F303" s="18"/>
      <c r="G303" s="19"/>
    </row>
    <row r="304" spans="1:7" x14ac:dyDescent="0.25">
      <c r="A304" s="18" t="s">
        <v>192</v>
      </c>
      <c r="B304" s="18"/>
      <c r="C304" s="18"/>
      <c r="D304" s="18"/>
      <c r="E304" s="18"/>
      <c r="F304" s="18"/>
      <c r="G304" s="19"/>
    </row>
    <row r="305" spans="1:7" x14ac:dyDescent="0.25">
      <c r="A305" s="18" t="s">
        <v>192</v>
      </c>
      <c r="B305" s="18"/>
      <c r="C305" s="18"/>
      <c r="D305" s="18"/>
      <c r="E305" s="18"/>
      <c r="F305" s="18"/>
      <c r="G305" s="19"/>
    </row>
    <row r="306" spans="1:7" x14ac:dyDescent="0.25">
      <c r="A306" s="18" t="s">
        <v>192</v>
      </c>
      <c r="B306" s="18"/>
      <c r="C306" s="18"/>
      <c r="D306" s="18"/>
      <c r="E306" s="18"/>
      <c r="F306" s="18"/>
      <c r="G306" s="19"/>
    </row>
    <row r="307" spans="1:7" x14ac:dyDescent="0.25">
      <c r="A307" s="18" t="s">
        <v>192</v>
      </c>
      <c r="B307" s="18"/>
      <c r="C307" s="18"/>
      <c r="D307" s="18"/>
      <c r="E307" s="18"/>
      <c r="F307" s="18"/>
      <c r="G307" s="19"/>
    </row>
    <row r="308" spans="1:7" x14ac:dyDescent="0.25">
      <c r="A308" s="18" t="s">
        <v>192</v>
      </c>
      <c r="B308" s="18"/>
      <c r="C308" s="18"/>
      <c r="D308" s="18"/>
      <c r="E308" s="18"/>
      <c r="F308" s="18"/>
      <c r="G308" s="19"/>
    </row>
    <row r="309" spans="1:7" x14ac:dyDescent="0.25">
      <c r="A309" s="18" t="s">
        <v>192</v>
      </c>
      <c r="B309" s="18"/>
      <c r="C309" s="18"/>
      <c r="D309" s="18"/>
      <c r="E309" s="18"/>
      <c r="F309" s="18"/>
      <c r="G309" s="19"/>
    </row>
    <row r="310" spans="1:7" x14ac:dyDescent="0.25">
      <c r="A310" s="18" t="s">
        <v>192</v>
      </c>
      <c r="B310" s="18"/>
      <c r="C310" s="18"/>
      <c r="D310" s="18"/>
      <c r="E310" s="18"/>
      <c r="F310" s="18"/>
      <c r="G310" s="19"/>
    </row>
    <row r="311" spans="1:7" x14ac:dyDescent="0.25">
      <c r="A311" s="18" t="s">
        <v>192</v>
      </c>
      <c r="B311" s="18"/>
      <c r="C311" s="18"/>
      <c r="D311" s="18"/>
      <c r="E311" s="18"/>
      <c r="F311" s="18"/>
      <c r="G311" s="19"/>
    </row>
    <row r="312" spans="1:7" x14ac:dyDescent="0.25">
      <c r="A312" s="18" t="s">
        <v>192</v>
      </c>
      <c r="B312" s="18"/>
      <c r="C312" s="18"/>
      <c r="D312" s="18"/>
      <c r="E312" s="18"/>
      <c r="F312" s="18"/>
      <c r="G312" s="19"/>
    </row>
    <row r="313" spans="1:7" x14ac:dyDescent="0.25">
      <c r="A313" s="18" t="s">
        <v>192</v>
      </c>
      <c r="B313" s="18"/>
      <c r="C313" s="18"/>
      <c r="D313" s="18"/>
      <c r="E313" s="18"/>
      <c r="F313" s="18"/>
      <c r="G313" s="19"/>
    </row>
    <row r="314" spans="1:7" x14ac:dyDescent="0.25">
      <c r="A314" s="18" t="s">
        <v>192</v>
      </c>
      <c r="B314" s="18"/>
      <c r="C314" s="18"/>
      <c r="D314" s="18"/>
      <c r="E314" s="18"/>
      <c r="F314" s="18"/>
      <c r="G314" s="19"/>
    </row>
    <row r="315" spans="1:7" x14ac:dyDescent="0.25">
      <c r="A315" s="18" t="s">
        <v>192</v>
      </c>
      <c r="B315" s="18"/>
      <c r="C315" s="18"/>
      <c r="D315" s="18"/>
      <c r="E315" s="18"/>
      <c r="F315" s="18"/>
      <c r="G315" s="19"/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25"/>
  <sheetViews>
    <sheetView showGridLines="0" topLeftCell="B128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80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81" t="s">
        <v>182</v>
      </c>
      <c r="C8" s="31"/>
      <c r="D8" s="31"/>
      <c r="E8" s="31"/>
    </row>
    <row r="9" spans="1:14" hidden="1" x14ac:dyDescent="0.25">
      <c r="A9" s="18" t="s">
        <v>173</v>
      </c>
      <c r="B9" s="282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82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82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282"/>
      <c r="C12" s="32">
        <v>0</v>
      </c>
      <c r="D12" s="32">
        <v>0</v>
      </c>
      <c r="E12" s="32"/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hidden="1" x14ac:dyDescent="0.25">
      <c r="A13" s="18" t="s">
        <v>183</v>
      </c>
      <c r="B13" s="282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282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82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82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83" t="s">
        <v>191</v>
      </c>
      <c r="C17" s="34">
        <f>SUBTOTAL(9,C8:C16)</f>
        <v>0</v>
      </c>
      <c r="D17" s="34">
        <f>SUBTOTAL(9,D8:D16)</f>
        <v>0</v>
      </c>
      <c r="E17" s="34"/>
      <c r="F17" s="34">
        <f t="shared" ref="F17:N17" si="3">SUBTOTAL(9,F8:F16)</f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</row>
    <row r="18" spans="1:14" hidden="1" x14ac:dyDescent="0.25">
      <c r="A18" s="18" t="s">
        <v>173</v>
      </c>
      <c r="B18" s="284"/>
    </row>
    <row r="19" spans="1:14" hidden="1" x14ac:dyDescent="0.25">
      <c r="A19" s="18" t="s">
        <v>180</v>
      </c>
      <c r="B19" s="281" t="s">
        <v>195</v>
      </c>
      <c r="C19" s="31"/>
      <c r="D19" s="31"/>
      <c r="E19" s="31"/>
    </row>
    <row r="20" spans="1:14" hidden="1" x14ac:dyDescent="0.25">
      <c r="A20" s="18" t="s">
        <v>183</v>
      </c>
      <c r="B20" s="282" t="s">
        <v>247</v>
      </c>
      <c r="C20" s="32">
        <v>296.596</v>
      </c>
      <c r="D20" s="32">
        <v>3067.1951399999998</v>
      </c>
      <c r="E20" s="32"/>
      <c r="F20" s="33">
        <v>4176.7067200000001</v>
      </c>
      <c r="G20" s="33">
        <v>4250.0181499999999</v>
      </c>
      <c r="H20" s="33">
        <v>4328.6275500000002</v>
      </c>
      <c r="I20" s="33">
        <v>4415.1382899999999</v>
      </c>
      <c r="J20" s="33">
        <v>4507.8611000000001</v>
      </c>
      <c r="K20" s="33">
        <v>4604.7760500000004</v>
      </c>
      <c r="L20" s="33">
        <v>4705.991</v>
      </c>
      <c r="M20" s="33">
        <v>4814.2629500000003</v>
      </c>
      <c r="N20" s="33">
        <v>4927.4894100000001</v>
      </c>
    </row>
    <row r="21" spans="1:14" hidden="1" x14ac:dyDescent="0.25">
      <c r="A21" s="18" t="s">
        <v>183</v>
      </c>
      <c r="B21" s="282" t="s">
        <v>248</v>
      </c>
      <c r="C21" s="32">
        <v>0.60611999999999999</v>
      </c>
      <c r="D21" s="32">
        <v>0.40891</v>
      </c>
      <c r="E21" s="32"/>
      <c r="F21" s="33">
        <v>0.60660999999999998</v>
      </c>
      <c r="G21" s="33">
        <v>0.78242999999999996</v>
      </c>
      <c r="H21" s="33">
        <v>0.86348000000000003</v>
      </c>
      <c r="I21" s="33">
        <v>0.98814999999999997</v>
      </c>
      <c r="J21" s="33">
        <v>1.02607</v>
      </c>
      <c r="K21" s="33">
        <v>0.96079000000000003</v>
      </c>
      <c r="L21" s="33">
        <v>0.89368000000000003</v>
      </c>
      <c r="M21" s="33">
        <v>0.81681999999999999</v>
      </c>
      <c r="N21" s="33">
        <v>0.73973</v>
      </c>
    </row>
    <row r="22" spans="1:14" hidden="1" x14ac:dyDescent="0.25">
      <c r="A22" s="18" t="s">
        <v>183</v>
      </c>
      <c r="B22" s="282" t="s">
        <v>259</v>
      </c>
      <c r="C22" s="32">
        <v>16.06081</v>
      </c>
      <c r="D22" s="32">
        <v>625.25397999999996</v>
      </c>
      <c r="E22" s="32"/>
      <c r="F22" s="33">
        <v>795.77463999999998</v>
      </c>
      <c r="G22" s="33">
        <v>796.50501999999994</v>
      </c>
      <c r="H22" s="33">
        <v>1043.8336400000001</v>
      </c>
      <c r="I22" s="33">
        <v>1075.6458</v>
      </c>
      <c r="J22" s="33">
        <v>1102.4397200000001</v>
      </c>
      <c r="K22" s="33">
        <v>1128.5688700000001</v>
      </c>
      <c r="L22" s="33">
        <v>1163.66454</v>
      </c>
      <c r="M22" s="33">
        <v>1201.5870600000001</v>
      </c>
      <c r="N22" s="33">
        <v>1226.13231</v>
      </c>
    </row>
    <row r="23" spans="1:14" hidden="1" x14ac:dyDescent="0.25">
      <c r="A23" s="18" t="s">
        <v>183</v>
      </c>
      <c r="B23" s="282" t="s">
        <v>249</v>
      </c>
      <c r="C23" s="32">
        <v>0</v>
      </c>
      <c r="D23" s="32">
        <v>19.99596</v>
      </c>
      <c r="E23" s="32"/>
      <c r="F23" s="33">
        <v>19.999960000000002</v>
      </c>
      <c r="G23" s="33">
        <v>19.999960000000002</v>
      </c>
      <c r="H23" s="33">
        <v>19.999960000000002</v>
      </c>
      <c r="I23" s="33">
        <v>19.999960000000002</v>
      </c>
      <c r="J23" s="33">
        <v>19.999960000000002</v>
      </c>
      <c r="K23" s="33">
        <v>19.999960000000002</v>
      </c>
      <c r="L23" s="33">
        <v>19.999960000000002</v>
      </c>
      <c r="M23" s="33">
        <v>19.999960000000002</v>
      </c>
      <c r="N23" s="33">
        <v>19.999960000000002</v>
      </c>
    </row>
    <row r="24" spans="1:14" hidden="1" x14ac:dyDescent="0.25">
      <c r="A24" s="18" t="s">
        <v>173</v>
      </c>
      <c r="B24" s="282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83" t="s">
        <v>199</v>
      </c>
      <c r="C25" s="34">
        <f>SUBTOTAL(9,C19:C24)</f>
        <v>313.26292999999998</v>
      </c>
      <c r="D25" s="34">
        <f>SUBTOTAL(9,D19:D24)</f>
        <v>3712.8539900000001</v>
      </c>
      <c r="E25" s="34"/>
      <c r="F25" s="34">
        <f t="shared" ref="F25:N25" si="4">SUBTOTAL(9,F19:F24)</f>
        <v>4993.0879299999997</v>
      </c>
      <c r="G25" s="34">
        <f t="shared" si="4"/>
        <v>5067.3055599999998</v>
      </c>
      <c r="H25" s="34">
        <f t="shared" si="4"/>
        <v>5393.3246300000001</v>
      </c>
      <c r="I25" s="34">
        <f t="shared" si="4"/>
        <v>5511.7722000000003</v>
      </c>
      <c r="J25" s="34">
        <f t="shared" si="4"/>
        <v>5631.3268500000004</v>
      </c>
      <c r="K25" s="34">
        <f t="shared" si="4"/>
        <v>5754.3056700000006</v>
      </c>
      <c r="L25" s="34">
        <f t="shared" si="4"/>
        <v>5890.54918</v>
      </c>
      <c r="M25" s="34">
        <f t="shared" si="4"/>
        <v>6036.6667900000002</v>
      </c>
      <c r="N25" s="34">
        <f t="shared" si="4"/>
        <v>6174.3614100000004</v>
      </c>
    </row>
    <row r="26" spans="1:14" hidden="1" x14ac:dyDescent="0.25">
      <c r="A26" s="18" t="s">
        <v>173</v>
      </c>
      <c r="B26" s="284"/>
    </row>
    <row r="27" spans="1:14" ht="15.75" hidden="1" thickBot="1" x14ac:dyDescent="0.3">
      <c r="A27" s="18" t="s">
        <v>173</v>
      </c>
      <c r="B27" s="283" t="s">
        <v>200</v>
      </c>
      <c r="C27" s="34">
        <f>C17-C25</f>
        <v>-313.26292999999998</v>
      </c>
      <c r="D27" s="34">
        <f>D17-D25</f>
        <v>-3712.8539900000001</v>
      </c>
      <c r="E27" s="34"/>
      <c r="F27" s="34">
        <f t="shared" ref="F27:N27" si="5">F17-F25</f>
        <v>-4993.0879299999997</v>
      </c>
      <c r="G27" s="34">
        <f t="shared" si="5"/>
        <v>-5067.3055599999998</v>
      </c>
      <c r="H27" s="34">
        <f t="shared" si="5"/>
        <v>-5393.3246300000001</v>
      </c>
      <c r="I27" s="34">
        <f t="shared" si="5"/>
        <v>-5511.7722000000003</v>
      </c>
      <c r="J27" s="34">
        <f t="shared" si="5"/>
        <v>-5631.3268500000004</v>
      </c>
      <c r="K27" s="34">
        <f t="shared" si="5"/>
        <v>-5754.3056700000006</v>
      </c>
      <c r="L27" s="34">
        <f t="shared" si="5"/>
        <v>-5890.54918</v>
      </c>
      <c r="M27" s="34">
        <f t="shared" si="5"/>
        <v>-6036.6667900000002</v>
      </c>
      <c r="N27" s="34">
        <f t="shared" si="5"/>
        <v>-6174.3614100000004</v>
      </c>
    </row>
    <row r="28" spans="1:14" hidden="1" x14ac:dyDescent="0.25">
      <c r="A28" s="18" t="s">
        <v>173</v>
      </c>
      <c r="B28" s="28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86" t="s">
        <v>203</v>
      </c>
      <c r="C29" s="32">
        <v>4.0505899999999997</v>
      </c>
      <c r="D29" s="32">
        <v>3.69754</v>
      </c>
      <c r="E29" s="32"/>
      <c r="F29" s="33">
        <v>7.3466699999999996</v>
      </c>
      <c r="G29" s="33">
        <v>8.1135400000000004</v>
      </c>
      <c r="H29" s="33">
        <v>8.3742300000000007</v>
      </c>
      <c r="I29" s="33">
        <v>8.6440900000000003</v>
      </c>
      <c r="J29" s="33">
        <v>8.9234200000000001</v>
      </c>
      <c r="K29" s="33">
        <v>9.2126099999999997</v>
      </c>
      <c r="L29" s="33">
        <v>9.5120000000000005</v>
      </c>
      <c r="M29" s="33">
        <v>9.8219899999999996</v>
      </c>
      <c r="N29" s="33">
        <v>10.14297</v>
      </c>
    </row>
    <row r="30" spans="1:14" hidden="1" x14ac:dyDescent="0.25">
      <c r="A30" s="18" t="s">
        <v>173</v>
      </c>
      <c r="B30" s="282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287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8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84"/>
    </row>
    <row r="51" spans="1:14" hidden="1" x14ac:dyDescent="0.25">
      <c r="A51" s="18" t="s">
        <v>180</v>
      </c>
      <c r="B51" s="281" t="s">
        <v>219</v>
      </c>
      <c r="C51" s="31"/>
      <c r="D51" s="31"/>
      <c r="E51" s="31"/>
    </row>
    <row r="52" spans="1:14" hidden="1" x14ac:dyDescent="0.25">
      <c r="A52" s="18" t="s">
        <v>183</v>
      </c>
      <c r="B52" s="282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82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82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82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82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82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83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84"/>
    </row>
    <row r="60" spans="1:14" hidden="1" x14ac:dyDescent="0.25">
      <c r="A60" s="18" t="s">
        <v>180</v>
      </c>
      <c r="B60" s="281" t="s">
        <v>214</v>
      </c>
      <c r="C60" s="31"/>
      <c r="D60" s="31"/>
      <c r="E60" s="31"/>
    </row>
    <row r="61" spans="1:14" hidden="1" x14ac:dyDescent="0.25">
      <c r="A61" s="18" t="s">
        <v>173</v>
      </c>
      <c r="B61" s="282" t="s">
        <v>220</v>
      </c>
      <c r="C61" s="31"/>
      <c r="D61" s="31"/>
      <c r="E61" s="31"/>
    </row>
    <row r="62" spans="1:14" hidden="1" x14ac:dyDescent="0.25">
      <c r="A62" s="18" t="s">
        <v>221</v>
      </c>
      <c r="B62" s="282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282" t="str">
        <f>"-  to improve level of service"</f>
        <v>-  to improve level of service</v>
      </c>
      <c r="C63" s="32">
        <v>0</v>
      </c>
      <c r="D63" s="32">
        <v>0</v>
      </c>
      <c r="E63" s="32"/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idden="1" x14ac:dyDescent="0.25">
      <c r="A64" s="18" t="s">
        <v>221</v>
      </c>
      <c r="B64" s="282" t="str">
        <f>"-  to replace existing assets"</f>
        <v>-  to replace existing assets</v>
      </c>
      <c r="C64" s="32">
        <v>0</v>
      </c>
      <c r="D64" s="32">
        <v>0</v>
      </c>
      <c r="E64" s="32"/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</row>
    <row r="65" spans="1:14" hidden="1" x14ac:dyDescent="0.25">
      <c r="A65" s="18" t="s">
        <v>173</v>
      </c>
      <c r="B65" s="282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82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8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83" t="s">
        <v>217</v>
      </c>
      <c r="C68" s="34">
        <f>SUBTOTAL(9,C60:C67)</f>
        <v>0</v>
      </c>
      <c r="D68" s="34">
        <f>SUBTOTAL(9,D60:D67)</f>
        <v>0</v>
      </c>
      <c r="E68" s="34"/>
      <c r="F68" s="34">
        <f t="shared" ref="F68:N68" si="9">SUBTOTAL(9,F60:F67)</f>
        <v>0</v>
      </c>
      <c r="G68" s="34">
        <f t="shared" si="9"/>
        <v>0</v>
      </c>
      <c r="H68" s="34">
        <f t="shared" si="9"/>
        <v>0</v>
      </c>
      <c r="I68" s="34">
        <f t="shared" si="9"/>
        <v>0</v>
      </c>
      <c r="J68" s="34">
        <f t="shared" si="9"/>
        <v>0</v>
      </c>
      <c r="K68" s="34">
        <f t="shared" si="9"/>
        <v>0</v>
      </c>
      <c r="L68" s="34">
        <f t="shared" si="9"/>
        <v>0</v>
      </c>
      <c r="M68" s="34">
        <f t="shared" si="9"/>
        <v>0</v>
      </c>
      <c r="N68" s="34">
        <f t="shared" si="9"/>
        <v>0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84"/>
    </row>
    <row r="94" spans="1:14" hidden="1" x14ac:dyDescent="0.25">
      <c r="A94" s="18" t="s">
        <v>167</v>
      </c>
      <c r="B94" s="288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8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8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81" t="s">
        <v>182</v>
      </c>
      <c r="C97" s="31"/>
      <c r="D97" s="31"/>
      <c r="E97" s="31"/>
    </row>
    <row r="98" spans="1:14" hidden="1" x14ac:dyDescent="0.25">
      <c r="A98" s="18" t="s">
        <v>183</v>
      </c>
      <c r="B98" s="292" t="s">
        <v>229</v>
      </c>
      <c r="C98" s="32">
        <v>306</v>
      </c>
      <c r="D98" s="32">
        <v>3717</v>
      </c>
      <c r="E98" s="32"/>
      <c r="F98" s="33">
        <v>5000</v>
      </c>
      <c r="G98" s="33">
        <v>5075</v>
      </c>
      <c r="H98" s="33">
        <v>5402</v>
      </c>
      <c r="I98" s="33">
        <v>5520</v>
      </c>
      <c r="J98" s="33">
        <v>5640</v>
      </c>
      <c r="K98" s="33">
        <v>5764</v>
      </c>
      <c r="L98" s="33">
        <v>5900</v>
      </c>
      <c r="M98" s="33">
        <v>6046</v>
      </c>
      <c r="N98" s="33">
        <v>6185</v>
      </c>
    </row>
    <row r="99" spans="1:14" hidden="1" x14ac:dyDescent="0.25">
      <c r="A99" s="18" t="s">
        <v>183</v>
      </c>
      <c r="B99" s="282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/>
      <c r="C107" s="32">
        <v>0</v>
      </c>
      <c r="D107" s="32">
        <v>0</v>
      </c>
      <c r="E107" s="32"/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289" customFormat="1" ht="21" hidden="1" x14ac:dyDescent="0.35">
      <c r="A112" s="18" t="s">
        <v>173</v>
      </c>
      <c r="B112" s="290" t="s">
        <v>239</v>
      </c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286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317</v>
      </c>
      <c r="D121" s="32">
        <f>D9+D74+D98</f>
        <v>3717</v>
      </c>
      <c r="E121" s="32">
        <f t="shared" ref="E121:E127" si="16">D121-C121</f>
        <v>3400</v>
      </c>
      <c r="F121" s="32">
        <f t="shared" ref="F121:N121" si="17">F9+F74+F98</f>
        <v>5000</v>
      </c>
      <c r="G121" s="32">
        <f t="shared" si="17"/>
        <v>5075</v>
      </c>
      <c r="H121" s="32">
        <f t="shared" si="17"/>
        <v>5402</v>
      </c>
      <c r="I121" s="32">
        <f t="shared" si="17"/>
        <v>5520</v>
      </c>
      <c r="J121" s="32">
        <f t="shared" si="17"/>
        <v>5640</v>
      </c>
      <c r="K121" s="32">
        <f t="shared" si="17"/>
        <v>5764</v>
      </c>
      <c r="L121" s="32">
        <f t="shared" si="17"/>
        <v>5900</v>
      </c>
      <c r="M121" s="32">
        <f t="shared" si="17"/>
        <v>6046</v>
      </c>
      <c r="N121" s="32">
        <f t="shared" si="17"/>
        <v>6185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0</v>
      </c>
      <c r="D124" s="32">
        <f t="shared" si="19"/>
        <v>0</v>
      </c>
      <c r="E124" s="32">
        <f t="shared" si="16"/>
        <v>0</v>
      </c>
      <c r="F124" s="32">
        <f t="shared" ref="F124:N124" si="21">F12+F77</f>
        <v>0</v>
      </c>
      <c r="G124" s="32">
        <f t="shared" si="21"/>
        <v>0</v>
      </c>
      <c r="H124" s="32">
        <f t="shared" si="21"/>
        <v>0</v>
      </c>
      <c r="I124" s="32">
        <f t="shared" si="21"/>
        <v>0</v>
      </c>
      <c r="J124" s="32">
        <f t="shared" si="21"/>
        <v>0</v>
      </c>
      <c r="K124" s="32">
        <f t="shared" si="21"/>
        <v>0</v>
      </c>
      <c r="L124" s="32">
        <f t="shared" si="21"/>
        <v>0</v>
      </c>
      <c r="M124" s="32">
        <f t="shared" si="21"/>
        <v>0</v>
      </c>
      <c r="N124" s="32">
        <f t="shared" si="21"/>
        <v>0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317</v>
      </c>
      <c r="D129" s="34">
        <f>SUBTOTAL(9,D120:D128)</f>
        <v>3717</v>
      </c>
      <c r="E129" s="34">
        <f>D129-C129</f>
        <v>3400</v>
      </c>
      <c r="F129" s="34">
        <f t="shared" ref="F129:N129" si="25">SUBTOTAL(9,F120:F128)</f>
        <v>5000</v>
      </c>
      <c r="G129" s="34">
        <f t="shared" si="25"/>
        <v>5075</v>
      </c>
      <c r="H129" s="34">
        <f t="shared" si="25"/>
        <v>5402</v>
      </c>
      <c r="I129" s="34">
        <f t="shared" si="25"/>
        <v>5520</v>
      </c>
      <c r="J129" s="34">
        <f t="shared" si="25"/>
        <v>5640</v>
      </c>
      <c r="K129" s="34">
        <f t="shared" si="25"/>
        <v>5764</v>
      </c>
      <c r="L129" s="34">
        <f t="shared" si="25"/>
        <v>5900</v>
      </c>
      <c r="M129" s="34">
        <f t="shared" si="25"/>
        <v>6046</v>
      </c>
      <c r="N129" s="34">
        <f t="shared" si="25"/>
        <v>6185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296.596</v>
      </c>
      <c r="D132" s="32">
        <f t="shared" ref="D132:D135" si="26">D20+D85</f>
        <v>3067.1951399999998</v>
      </c>
      <c r="E132" s="32">
        <f>D132-C132</f>
        <v>2770.5991399999998</v>
      </c>
      <c r="F132" s="32">
        <f t="shared" ref="F132:N132" si="27">F20+F85</f>
        <v>4176.7067200000001</v>
      </c>
      <c r="G132" s="32">
        <f t="shared" si="27"/>
        <v>4250.0181499999999</v>
      </c>
      <c r="H132" s="32">
        <f t="shared" si="27"/>
        <v>4328.6275500000002</v>
      </c>
      <c r="I132" s="32">
        <f t="shared" si="27"/>
        <v>4415.1382899999999</v>
      </c>
      <c r="J132" s="32">
        <f t="shared" si="27"/>
        <v>4507.8611000000001</v>
      </c>
      <c r="K132" s="32">
        <f t="shared" si="27"/>
        <v>4604.7760500000004</v>
      </c>
      <c r="L132" s="32">
        <f t="shared" si="27"/>
        <v>4705.991</v>
      </c>
      <c r="M132" s="32">
        <f t="shared" si="27"/>
        <v>4814.2629500000003</v>
      </c>
      <c r="N132" s="32">
        <f t="shared" si="27"/>
        <v>4927.4894100000001</v>
      </c>
    </row>
    <row r="133" spans="1:14" x14ac:dyDescent="0.25">
      <c r="A133" s="18" t="s">
        <v>192</v>
      </c>
      <c r="B133" s="46" t="s">
        <v>248</v>
      </c>
      <c r="C133" s="32">
        <v>0.60611999999999999</v>
      </c>
      <c r="D133" s="32">
        <f t="shared" si="26"/>
        <v>0.40891</v>
      </c>
      <c r="E133" s="32">
        <f>D133-C133</f>
        <v>-0.19721</v>
      </c>
      <c r="F133" s="32">
        <f t="shared" ref="F133:N133" si="28">F21+F86</f>
        <v>0.60660999999999998</v>
      </c>
      <c r="G133" s="32">
        <f t="shared" si="28"/>
        <v>0.78242999999999996</v>
      </c>
      <c r="H133" s="32">
        <f t="shared" si="28"/>
        <v>0.86348000000000003</v>
      </c>
      <c r="I133" s="32">
        <f t="shared" si="28"/>
        <v>0.98814999999999997</v>
      </c>
      <c r="J133" s="32">
        <f t="shared" si="28"/>
        <v>1.02607</v>
      </c>
      <c r="K133" s="32">
        <f t="shared" si="28"/>
        <v>0.96079000000000003</v>
      </c>
      <c r="L133" s="32">
        <f t="shared" si="28"/>
        <v>0.89368000000000003</v>
      </c>
      <c r="M133" s="32">
        <f t="shared" si="28"/>
        <v>0.81681999999999999</v>
      </c>
      <c r="N133" s="32">
        <f t="shared" si="28"/>
        <v>0.73973</v>
      </c>
    </row>
    <row r="134" spans="1:14" x14ac:dyDescent="0.25">
      <c r="A134" s="18" t="s">
        <v>192</v>
      </c>
      <c r="B134" s="46" t="s">
        <v>259</v>
      </c>
      <c r="C134" s="32">
        <v>16.065460000000002</v>
      </c>
      <c r="D134" s="32">
        <f t="shared" si="26"/>
        <v>625.25397999999996</v>
      </c>
      <c r="E134" s="32">
        <f>D134-C134</f>
        <v>609.18851999999993</v>
      </c>
      <c r="F134" s="32">
        <f t="shared" ref="F134:N134" si="29">F22+F87</f>
        <v>795.77463999999998</v>
      </c>
      <c r="G134" s="32">
        <f t="shared" si="29"/>
        <v>796.50501999999994</v>
      </c>
      <c r="H134" s="32">
        <f t="shared" si="29"/>
        <v>1043.8336400000001</v>
      </c>
      <c r="I134" s="32">
        <f t="shared" si="29"/>
        <v>1075.6458</v>
      </c>
      <c r="J134" s="32">
        <f t="shared" si="29"/>
        <v>1102.4397200000001</v>
      </c>
      <c r="K134" s="32">
        <f t="shared" si="29"/>
        <v>1128.5688700000001</v>
      </c>
      <c r="L134" s="32">
        <f t="shared" si="29"/>
        <v>1163.66454</v>
      </c>
      <c r="M134" s="32">
        <f t="shared" si="29"/>
        <v>1201.5870600000001</v>
      </c>
      <c r="N134" s="32">
        <f t="shared" si="29"/>
        <v>1226.13231</v>
      </c>
    </row>
    <row r="135" spans="1:14" x14ac:dyDescent="0.25">
      <c r="A135" s="18" t="s">
        <v>192</v>
      </c>
      <c r="B135" s="46" t="s">
        <v>249</v>
      </c>
      <c r="C135" s="32">
        <v>0</v>
      </c>
      <c r="D135" s="32">
        <f t="shared" si="26"/>
        <v>19.99596</v>
      </c>
      <c r="E135" s="32">
        <f>D135-C135</f>
        <v>19.99596</v>
      </c>
      <c r="F135" s="32">
        <f t="shared" ref="F135:N135" si="30">F23+F88</f>
        <v>19.999960000000002</v>
      </c>
      <c r="G135" s="32">
        <f t="shared" si="30"/>
        <v>19.999960000000002</v>
      </c>
      <c r="H135" s="32">
        <f t="shared" si="30"/>
        <v>19.999960000000002</v>
      </c>
      <c r="I135" s="32">
        <f t="shared" si="30"/>
        <v>19.999960000000002</v>
      </c>
      <c r="J135" s="32">
        <f t="shared" si="30"/>
        <v>19.999960000000002</v>
      </c>
      <c r="K135" s="32">
        <f t="shared" si="30"/>
        <v>19.999960000000002</v>
      </c>
      <c r="L135" s="32">
        <f t="shared" si="30"/>
        <v>19.999960000000002</v>
      </c>
      <c r="M135" s="32">
        <f t="shared" si="30"/>
        <v>19.999960000000002</v>
      </c>
      <c r="N135" s="32">
        <f t="shared" si="30"/>
        <v>19.999960000000002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313.26757999999995</v>
      </c>
      <c r="D137" s="34">
        <f>SUBTOTAL(9,D131:D136)</f>
        <v>3712.8539900000001</v>
      </c>
      <c r="E137" s="34">
        <f>D137-C137</f>
        <v>3399.5864099999999</v>
      </c>
      <c r="F137" s="34">
        <f t="shared" ref="F137:N137" si="31">SUBTOTAL(9,F131:F136)</f>
        <v>4993.0879299999997</v>
      </c>
      <c r="G137" s="34">
        <f t="shared" si="31"/>
        <v>5067.3055599999998</v>
      </c>
      <c r="H137" s="34">
        <f t="shared" si="31"/>
        <v>5393.3246300000001</v>
      </c>
      <c r="I137" s="34">
        <f t="shared" si="31"/>
        <v>5511.7722000000003</v>
      </c>
      <c r="J137" s="34">
        <f t="shared" si="31"/>
        <v>5631.3268500000004</v>
      </c>
      <c r="K137" s="34">
        <f t="shared" si="31"/>
        <v>5754.3056700000006</v>
      </c>
      <c r="L137" s="34">
        <f t="shared" si="31"/>
        <v>5890.54918</v>
      </c>
      <c r="M137" s="34">
        <f t="shared" si="31"/>
        <v>6036.6667900000002</v>
      </c>
      <c r="N137" s="34">
        <f t="shared" si="31"/>
        <v>6174.3614100000004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3.7324200000000474</v>
      </c>
      <c r="D139" s="34">
        <f>D129-D137</f>
        <v>4.1460099999999329</v>
      </c>
      <c r="E139" s="34">
        <f>D139-C139</f>
        <v>0.41358999999988555</v>
      </c>
      <c r="F139" s="34">
        <f t="shared" ref="F139:N139" si="32">F129-F137</f>
        <v>6.9120700000003126</v>
      </c>
      <c r="G139" s="34">
        <f t="shared" si="32"/>
        <v>7.6944400000002133</v>
      </c>
      <c r="H139" s="34">
        <f t="shared" si="32"/>
        <v>8.6753699999999299</v>
      </c>
      <c r="I139" s="34">
        <f t="shared" si="32"/>
        <v>8.2277999999996609</v>
      </c>
      <c r="J139" s="34">
        <f t="shared" si="32"/>
        <v>8.6731499999996231</v>
      </c>
      <c r="K139" s="34">
        <f t="shared" si="32"/>
        <v>9.6943299999993542</v>
      </c>
      <c r="L139" s="34">
        <f t="shared" si="32"/>
        <v>9.4508200000000215</v>
      </c>
      <c r="M139" s="34">
        <f t="shared" si="32"/>
        <v>9.3332099999997808</v>
      </c>
      <c r="N139" s="34">
        <f t="shared" si="32"/>
        <v>10.638589999999567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-4.0505899999999997</v>
      </c>
      <c r="D144" s="32">
        <f>D152+D153+D154-D142-D143-D145-D146-D164+D107</f>
        <v>-3.69754</v>
      </c>
      <c r="E144" s="32">
        <f>D144-C144</f>
        <v>0.35304999999999964</v>
      </c>
      <c r="F144" s="32">
        <f t="shared" ref="F144:N144" si="35">F152+F153+F154-F142-F143-F145-F146-F164+F107</f>
        <v>-7.3466699999999996</v>
      </c>
      <c r="G144" s="32">
        <f t="shared" si="35"/>
        <v>-8.1135400000000004</v>
      </c>
      <c r="H144" s="32">
        <f t="shared" si="35"/>
        <v>-8.3742300000000007</v>
      </c>
      <c r="I144" s="32">
        <f t="shared" si="35"/>
        <v>-8.6440900000000003</v>
      </c>
      <c r="J144" s="32">
        <f t="shared" si="35"/>
        <v>-8.9234200000000001</v>
      </c>
      <c r="K144" s="32">
        <f t="shared" si="35"/>
        <v>-9.2126099999999997</v>
      </c>
      <c r="L144" s="32">
        <f t="shared" si="35"/>
        <v>-9.5120000000000005</v>
      </c>
      <c r="M144" s="32">
        <f t="shared" si="35"/>
        <v>-9.8219899999999996</v>
      </c>
      <c r="N144" s="32">
        <f t="shared" si="35"/>
        <v>-10.14297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-4.0505899999999997</v>
      </c>
      <c r="D148" s="34">
        <f>SUBTOTAL(9,D141:D147)</f>
        <v>-3.69754</v>
      </c>
      <c r="E148" s="34">
        <f>D148-C148</f>
        <v>0.35304999999999964</v>
      </c>
      <c r="F148" s="34">
        <f t="shared" ref="F148:N148" si="38">SUBTOTAL(9,F141:F147)</f>
        <v>-7.3466699999999996</v>
      </c>
      <c r="G148" s="34">
        <f t="shared" si="38"/>
        <v>-8.1135400000000004</v>
      </c>
      <c r="H148" s="34">
        <f t="shared" si="38"/>
        <v>-8.3742300000000007</v>
      </c>
      <c r="I148" s="34">
        <f t="shared" si="38"/>
        <v>-8.6440900000000003</v>
      </c>
      <c r="J148" s="34">
        <f t="shared" si="38"/>
        <v>-8.9234200000000001</v>
      </c>
      <c r="K148" s="34">
        <f t="shared" si="38"/>
        <v>-9.2126099999999997</v>
      </c>
      <c r="L148" s="34">
        <f t="shared" si="38"/>
        <v>-9.5120000000000005</v>
      </c>
      <c r="M148" s="34">
        <f t="shared" si="38"/>
        <v>-9.8219899999999996</v>
      </c>
      <c r="N148" s="34">
        <f t="shared" si="38"/>
        <v>-10.14297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0</v>
      </c>
      <c r="D153" s="32">
        <f t="shared" si="39"/>
        <v>0</v>
      </c>
      <c r="E153" s="32">
        <f>D153-C153</f>
        <v>0</v>
      </c>
      <c r="F153" s="32">
        <f t="shared" ref="F153:N153" si="41">F63</f>
        <v>0</v>
      </c>
      <c r="G153" s="32">
        <f t="shared" si="41"/>
        <v>0</v>
      </c>
      <c r="H153" s="32">
        <f t="shared" si="41"/>
        <v>0</v>
      </c>
      <c r="I153" s="32">
        <f t="shared" si="41"/>
        <v>0</v>
      </c>
      <c r="J153" s="32">
        <f t="shared" si="41"/>
        <v>0</v>
      </c>
      <c r="K153" s="32">
        <f t="shared" si="41"/>
        <v>0</v>
      </c>
      <c r="L153" s="32">
        <f t="shared" si="41"/>
        <v>0</v>
      </c>
      <c r="M153" s="32">
        <f t="shared" si="41"/>
        <v>0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0</v>
      </c>
      <c r="D154" s="32">
        <f t="shared" si="39"/>
        <v>0</v>
      </c>
      <c r="E154" s="32">
        <f>D154-C154</f>
        <v>0</v>
      </c>
      <c r="F154" s="32">
        <f t="shared" ref="F154:N154" si="42">F64</f>
        <v>0</v>
      </c>
      <c r="G154" s="32">
        <f t="shared" si="42"/>
        <v>0</v>
      </c>
      <c r="H154" s="32">
        <f t="shared" si="42"/>
        <v>0</v>
      </c>
      <c r="I154" s="32">
        <f t="shared" si="42"/>
        <v>0</v>
      </c>
      <c r="J154" s="32">
        <f t="shared" si="42"/>
        <v>0</v>
      </c>
      <c r="K154" s="32">
        <f t="shared" si="42"/>
        <v>0</v>
      </c>
      <c r="L154" s="32">
        <f t="shared" si="42"/>
        <v>0</v>
      </c>
      <c r="M154" s="32">
        <f t="shared" si="42"/>
        <v>0</v>
      </c>
      <c r="N154" s="32">
        <f t="shared" si="42"/>
        <v>0</v>
      </c>
    </row>
    <row r="155" spans="1:14" x14ac:dyDescent="0.25">
      <c r="A155" s="18" t="s">
        <v>192</v>
      </c>
      <c r="B155" s="48" t="s">
        <v>215</v>
      </c>
      <c r="C155" s="32">
        <v>-0.31816999999995232</v>
      </c>
      <c r="D155" s="32">
        <f>D139+D148-D152-D153-D154-D156</f>
        <v>0.44846999999993287</v>
      </c>
      <c r="E155" s="32">
        <f>D155-C155</f>
        <v>0.76663999999988519</v>
      </c>
      <c r="F155" s="32">
        <f t="shared" ref="F155:N155" si="43">F139+F148-F152-F153-F154-F156</f>
        <v>-0.43459999999968701</v>
      </c>
      <c r="G155" s="32">
        <f t="shared" si="43"/>
        <v>-0.41909999999978709</v>
      </c>
      <c r="H155" s="32">
        <f t="shared" si="43"/>
        <v>0.30113999999992913</v>
      </c>
      <c r="I155" s="32">
        <f t="shared" si="43"/>
        <v>-0.41629000000033933</v>
      </c>
      <c r="J155" s="32">
        <f t="shared" si="43"/>
        <v>-0.25027000000037702</v>
      </c>
      <c r="K155" s="32">
        <f t="shared" si="43"/>
        <v>0.48171999999935444</v>
      </c>
      <c r="L155" s="32">
        <f t="shared" si="43"/>
        <v>-6.1179999999978918E-2</v>
      </c>
      <c r="M155" s="32">
        <f t="shared" si="43"/>
        <v>-0.48878000000021871</v>
      </c>
      <c r="N155" s="32">
        <f t="shared" si="43"/>
        <v>0.49561999999956718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-0.31816999999995232</v>
      </c>
      <c r="D158" s="34">
        <f>SUBTOTAL(9,D150:D157)</f>
        <v>0.44846999999993287</v>
      </c>
      <c r="E158" s="34">
        <f>D158-C158</f>
        <v>0.76663999999988519</v>
      </c>
      <c r="F158" s="34">
        <f t="shared" ref="F158:N158" si="45">SUBTOTAL(9,F150:F157)</f>
        <v>-0.43459999999968701</v>
      </c>
      <c r="G158" s="34">
        <f t="shared" si="45"/>
        <v>-0.41909999999978709</v>
      </c>
      <c r="H158" s="34">
        <f t="shared" si="45"/>
        <v>0.30113999999992913</v>
      </c>
      <c r="I158" s="34">
        <f t="shared" si="45"/>
        <v>-0.41629000000033933</v>
      </c>
      <c r="J158" s="34">
        <f t="shared" si="45"/>
        <v>-0.25027000000037702</v>
      </c>
      <c r="K158" s="34">
        <f t="shared" si="45"/>
        <v>0.48171999999935444</v>
      </c>
      <c r="L158" s="34">
        <f t="shared" si="45"/>
        <v>-6.1179999999978918E-2</v>
      </c>
      <c r="M158" s="34">
        <f t="shared" si="45"/>
        <v>-0.48878000000021871</v>
      </c>
      <c r="N158" s="34">
        <f t="shared" si="45"/>
        <v>0.49561999999956718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-3.7324200000000474</v>
      </c>
      <c r="D160" s="34">
        <f>D148-D158</f>
        <v>-4.1460099999999329</v>
      </c>
      <c r="E160" s="34">
        <f>D160-C160</f>
        <v>-0.41358999999988555</v>
      </c>
      <c r="F160" s="34">
        <f t="shared" ref="F160:N160" si="46">F148-F158</f>
        <v>-6.9120700000003126</v>
      </c>
      <c r="G160" s="34">
        <f t="shared" si="46"/>
        <v>-7.6944400000002133</v>
      </c>
      <c r="H160" s="34">
        <f t="shared" si="46"/>
        <v>-8.6753699999999299</v>
      </c>
      <c r="I160" s="34">
        <f t="shared" si="46"/>
        <v>-8.2277999999996609</v>
      </c>
      <c r="J160" s="34">
        <f t="shared" si="46"/>
        <v>-8.6731499999996231</v>
      </c>
      <c r="K160" s="34">
        <f t="shared" si="46"/>
        <v>-9.6943299999993542</v>
      </c>
      <c r="L160" s="34">
        <f t="shared" si="46"/>
        <v>-9.4508200000000215</v>
      </c>
      <c r="M160" s="34">
        <f t="shared" si="46"/>
        <v>-9.3332099999997808</v>
      </c>
      <c r="N160" s="34">
        <f t="shared" si="46"/>
        <v>-10.638589999999567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4.0505899999999997</v>
      </c>
      <c r="D164" s="33">
        <f>D29</f>
        <v>3.69754</v>
      </c>
      <c r="E164" s="32">
        <f>D164-C164</f>
        <v>-0.35304999999999964</v>
      </c>
      <c r="F164" s="33">
        <f t="shared" ref="F164:N164" si="48">F29</f>
        <v>7.3466699999999996</v>
      </c>
      <c r="G164" s="33">
        <f t="shared" si="48"/>
        <v>8.1135400000000004</v>
      </c>
      <c r="H164" s="33">
        <f t="shared" si="48"/>
        <v>8.3742300000000007</v>
      </c>
      <c r="I164" s="33">
        <f t="shared" si="48"/>
        <v>8.6440900000000003</v>
      </c>
      <c r="J164" s="33">
        <f t="shared" si="48"/>
        <v>8.9234200000000001</v>
      </c>
      <c r="K164" s="33">
        <f t="shared" si="48"/>
        <v>9.2126099999999997</v>
      </c>
      <c r="L164" s="33">
        <f t="shared" si="48"/>
        <v>9.5120000000000005</v>
      </c>
      <c r="M164" s="33">
        <f t="shared" si="48"/>
        <v>9.8219899999999996</v>
      </c>
      <c r="N164" s="33">
        <f t="shared" si="48"/>
        <v>10.14297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25"/>
  <sheetViews>
    <sheetView showGridLines="0" topLeftCell="B131" zoomScale="85" zoomScaleNormal="85" workbookViewId="0">
      <selection activeCell="D170" sqref="D170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293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294" t="s">
        <v>182</v>
      </c>
      <c r="C8" s="31"/>
      <c r="D8" s="31"/>
      <c r="E8" s="31"/>
    </row>
    <row r="9" spans="1:14" hidden="1" x14ac:dyDescent="0.25">
      <c r="A9" s="18" t="s">
        <v>173</v>
      </c>
      <c r="B9" s="295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295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295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295" t="s">
        <v>244</v>
      </c>
      <c r="C12" s="32">
        <v>515.78912000000003</v>
      </c>
      <c r="D12" s="32">
        <v>527.72116000000005</v>
      </c>
      <c r="E12" s="32"/>
      <c r="F12" s="33">
        <v>726.77529000000004</v>
      </c>
      <c r="G12" s="33">
        <v>554.42376999999999</v>
      </c>
      <c r="H12" s="33">
        <v>565.51224000000002</v>
      </c>
      <c r="I12" s="33">
        <v>771.25957000000005</v>
      </c>
      <c r="J12" s="33">
        <v>588.35884999999996</v>
      </c>
      <c r="K12" s="33">
        <v>600.12600999999995</v>
      </c>
      <c r="L12" s="33">
        <v>818.46681000000001</v>
      </c>
      <c r="M12" s="33">
        <v>624.37108000000001</v>
      </c>
      <c r="N12" s="33">
        <v>636.85853999999995</v>
      </c>
    </row>
    <row r="13" spans="1:14" hidden="1" x14ac:dyDescent="0.25">
      <c r="A13" s="18" t="s">
        <v>183</v>
      </c>
      <c r="B13" s="295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295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295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295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296" t="s">
        <v>191</v>
      </c>
      <c r="C17" s="34">
        <f>SUBTOTAL(9,C8:C16)</f>
        <v>515.78912000000003</v>
      </c>
      <c r="D17" s="34">
        <f>SUBTOTAL(9,D8:D16)</f>
        <v>527.72116000000005</v>
      </c>
      <c r="E17" s="34"/>
      <c r="F17" s="34">
        <f t="shared" ref="F17:N17" si="3">SUBTOTAL(9,F8:F16)</f>
        <v>726.77529000000004</v>
      </c>
      <c r="G17" s="34">
        <f t="shared" si="3"/>
        <v>554.42376999999999</v>
      </c>
      <c r="H17" s="34">
        <f t="shared" si="3"/>
        <v>565.51224000000002</v>
      </c>
      <c r="I17" s="34">
        <f t="shared" si="3"/>
        <v>771.25957000000005</v>
      </c>
      <c r="J17" s="34">
        <f t="shared" si="3"/>
        <v>588.35884999999996</v>
      </c>
      <c r="K17" s="34">
        <f t="shared" si="3"/>
        <v>600.12600999999995</v>
      </c>
      <c r="L17" s="34">
        <f t="shared" si="3"/>
        <v>818.46681000000001</v>
      </c>
      <c r="M17" s="34">
        <f t="shared" si="3"/>
        <v>624.37108000000001</v>
      </c>
      <c r="N17" s="34">
        <f t="shared" si="3"/>
        <v>636.85853999999995</v>
      </c>
    </row>
    <row r="18" spans="1:14" hidden="1" x14ac:dyDescent="0.25">
      <c r="A18" s="18" t="s">
        <v>173</v>
      </c>
      <c r="B18" s="297"/>
    </row>
    <row r="19" spans="1:14" hidden="1" x14ac:dyDescent="0.25">
      <c r="A19" s="18" t="s">
        <v>180</v>
      </c>
      <c r="B19" s="294" t="s">
        <v>195</v>
      </c>
      <c r="C19" s="31"/>
      <c r="D19" s="31"/>
      <c r="E19" s="31"/>
    </row>
    <row r="20" spans="1:14" hidden="1" x14ac:dyDescent="0.25">
      <c r="A20" s="18" t="s">
        <v>183</v>
      </c>
      <c r="B20" s="295" t="s">
        <v>247</v>
      </c>
      <c r="C20" s="32">
        <v>10882.671689999999</v>
      </c>
      <c r="D20" s="32">
        <v>15131.07222</v>
      </c>
      <c r="E20" s="32"/>
      <c r="F20" s="33">
        <v>16282.5476</v>
      </c>
      <c r="G20" s="33">
        <v>15319.571529999999</v>
      </c>
      <c r="H20" s="33">
        <v>15258.58368</v>
      </c>
      <c r="I20" s="33">
        <v>16418.019540000001</v>
      </c>
      <c r="J20" s="33">
        <v>14544.16906</v>
      </c>
      <c r="K20" s="33">
        <v>14532.30631</v>
      </c>
      <c r="L20" s="33">
        <v>15773.003220000001</v>
      </c>
      <c r="M20" s="33">
        <v>15215.793519999999</v>
      </c>
      <c r="N20" s="33">
        <v>15597.763639999999</v>
      </c>
    </row>
    <row r="21" spans="1:14" hidden="1" x14ac:dyDescent="0.25">
      <c r="A21" s="18" t="s">
        <v>183</v>
      </c>
      <c r="B21" s="295" t="s">
        <v>248</v>
      </c>
      <c r="C21" s="32">
        <v>15.444000000000001</v>
      </c>
      <c r="D21" s="32">
        <v>10.84765</v>
      </c>
      <c r="E21" s="32"/>
      <c r="F21" s="33">
        <v>16.092040000000001</v>
      </c>
      <c r="G21" s="33">
        <v>20.756170000000001</v>
      </c>
      <c r="H21" s="33">
        <v>22.906130000000001</v>
      </c>
      <c r="I21" s="33">
        <v>26.21359</v>
      </c>
      <c r="J21" s="33">
        <v>27.219110000000001</v>
      </c>
      <c r="K21" s="33">
        <v>25.48734</v>
      </c>
      <c r="L21" s="33">
        <v>23.707529999999998</v>
      </c>
      <c r="M21" s="33">
        <v>21.66826</v>
      </c>
      <c r="N21" s="33">
        <v>19.623169999999998</v>
      </c>
    </row>
    <row r="22" spans="1:14" hidden="1" x14ac:dyDescent="0.25">
      <c r="A22" s="18" t="s">
        <v>183</v>
      </c>
      <c r="B22" s="295" t="s">
        <v>259</v>
      </c>
      <c r="C22" s="32">
        <v>8726.2003700000005</v>
      </c>
      <c r="D22" s="32">
        <v>8475.0193799999997</v>
      </c>
      <c r="E22" s="32"/>
      <c r="F22" s="33">
        <v>8563.9572200000002</v>
      </c>
      <c r="G22" s="33">
        <v>8642.4431100000002</v>
      </c>
      <c r="H22" s="33">
        <v>10101.7906</v>
      </c>
      <c r="I22" s="33">
        <v>10461.67497</v>
      </c>
      <c r="J22" s="33">
        <v>10454.9627</v>
      </c>
      <c r="K22" s="33">
        <v>10494.425010000001</v>
      </c>
      <c r="L22" s="33">
        <v>10697.43158</v>
      </c>
      <c r="M22" s="33">
        <v>10843.71788</v>
      </c>
      <c r="N22" s="33">
        <v>11040.732190000001</v>
      </c>
    </row>
    <row r="23" spans="1:14" hidden="1" x14ac:dyDescent="0.25">
      <c r="A23" s="18" t="s">
        <v>183</v>
      </c>
      <c r="B23" s="295" t="s">
        <v>249</v>
      </c>
      <c r="C23" s="32">
        <v>5009.9999600000001</v>
      </c>
      <c r="D23" s="32">
        <v>2075</v>
      </c>
      <c r="E23" s="32"/>
      <c r="F23" s="33">
        <v>75</v>
      </c>
      <c r="G23" s="33">
        <v>75</v>
      </c>
      <c r="H23" s="33">
        <v>75</v>
      </c>
      <c r="I23" s="33">
        <v>75</v>
      </c>
      <c r="J23" s="33">
        <v>75</v>
      </c>
      <c r="K23" s="33">
        <v>75</v>
      </c>
      <c r="L23" s="33">
        <v>75</v>
      </c>
      <c r="M23" s="33">
        <v>75</v>
      </c>
      <c r="N23" s="33">
        <v>75</v>
      </c>
    </row>
    <row r="24" spans="1:14" hidden="1" x14ac:dyDescent="0.25">
      <c r="A24" s="18" t="s">
        <v>173</v>
      </c>
      <c r="B24" s="295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296" t="s">
        <v>199</v>
      </c>
      <c r="C25" s="34">
        <f>SUBTOTAL(9,C19:C24)</f>
        <v>24634.316019999998</v>
      </c>
      <c r="D25" s="34">
        <f>SUBTOTAL(9,D19:D24)</f>
        <v>25691.939249999999</v>
      </c>
      <c r="E25" s="34"/>
      <c r="F25" s="34">
        <f t="shared" ref="F25:N25" si="4">SUBTOTAL(9,F19:F24)</f>
        <v>24937.596859999998</v>
      </c>
      <c r="G25" s="34">
        <f t="shared" si="4"/>
        <v>24057.770810000002</v>
      </c>
      <c r="H25" s="34">
        <f t="shared" si="4"/>
        <v>25458.280409999999</v>
      </c>
      <c r="I25" s="34">
        <f t="shared" si="4"/>
        <v>26980.908100000001</v>
      </c>
      <c r="J25" s="34">
        <f t="shared" si="4"/>
        <v>25101.350870000002</v>
      </c>
      <c r="K25" s="34">
        <f t="shared" si="4"/>
        <v>25127.218659999999</v>
      </c>
      <c r="L25" s="34">
        <f t="shared" si="4"/>
        <v>26569.142330000002</v>
      </c>
      <c r="M25" s="34">
        <f t="shared" si="4"/>
        <v>26156.179660000002</v>
      </c>
      <c r="N25" s="34">
        <f t="shared" si="4"/>
        <v>26733.118999999999</v>
      </c>
    </row>
    <row r="26" spans="1:14" hidden="1" x14ac:dyDescent="0.25">
      <c r="A26" s="18" t="s">
        <v>173</v>
      </c>
      <c r="B26" s="297"/>
    </row>
    <row r="27" spans="1:14" ht="15.75" hidden="1" thickBot="1" x14ac:dyDescent="0.3">
      <c r="A27" s="18" t="s">
        <v>173</v>
      </c>
      <c r="B27" s="296" t="s">
        <v>200</v>
      </c>
      <c r="C27" s="34">
        <f>C17-C25</f>
        <v>-24118.526899999997</v>
      </c>
      <c r="D27" s="34">
        <f>D17-D25</f>
        <v>-25164.218089999998</v>
      </c>
      <c r="E27" s="34"/>
      <c r="F27" s="34">
        <f t="shared" ref="F27:N27" si="5">F17-F25</f>
        <v>-24210.821569999996</v>
      </c>
      <c r="G27" s="34">
        <f t="shared" si="5"/>
        <v>-23503.347040000001</v>
      </c>
      <c r="H27" s="34">
        <f t="shared" si="5"/>
        <v>-24892.768169999999</v>
      </c>
      <c r="I27" s="34">
        <f t="shared" si="5"/>
        <v>-26209.648530000002</v>
      </c>
      <c r="J27" s="34">
        <f t="shared" si="5"/>
        <v>-24512.992020000002</v>
      </c>
      <c r="K27" s="34">
        <f t="shared" si="5"/>
        <v>-24527.092649999999</v>
      </c>
      <c r="L27" s="34">
        <f t="shared" si="5"/>
        <v>-25750.675520000001</v>
      </c>
      <c r="M27" s="34">
        <f t="shared" si="5"/>
        <v>-25531.808580000001</v>
      </c>
      <c r="N27" s="34">
        <f t="shared" si="5"/>
        <v>-26096.260459999998</v>
      </c>
    </row>
    <row r="28" spans="1:14" hidden="1" x14ac:dyDescent="0.25">
      <c r="A28" s="18" t="s">
        <v>173</v>
      </c>
      <c r="B28" s="29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299" t="s">
        <v>203</v>
      </c>
      <c r="C29" s="32">
        <v>25.00029</v>
      </c>
      <c r="D29" s="32">
        <v>5.58901</v>
      </c>
      <c r="E29" s="32"/>
      <c r="F29" s="33">
        <v>141.34110000000001</v>
      </c>
      <c r="G29" s="33">
        <v>560.92341999999996</v>
      </c>
      <c r="H29" s="33">
        <v>982.29399000000001</v>
      </c>
      <c r="I29" s="33">
        <v>1267.24118</v>
      </c>
      <c r="J29" s="33">
        <v>1496.7328600000001</v>
      </c>
      <c r="K29" s="33">
        <v>1592.37896</v>
      </c>
      <c r="L29" s="33">
        <v>1472.9048600000001</v>
      </c>
      <c r="M29" s="33">
        <v>1319.9941899999999</v>
      </c>
      <c r="N29" s="33">
        <v>1149.76313</v>
      </c>
    </row>
    <row r="30" spans="1:14" hidden="1" x14ac:dyDescent="0.25">
      <c r="A30" s="18" t="s">
        <v>173</v>
      </c>
      <c r="B30" s="295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300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29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297"/>
    </row>
    <row r="51" spans="1:14" hidden="1" x14ac:dyDescent="0.25">
      <c r="A51" s="18" t="s">
        <v>180</v>
      </c>
      <c r="B51" s="294" t="s">
        <v>219</v>
      </c>
      <c r="C51" s="31"/>
      <c r="D51" s="31"/>
      <c r="E51" s="31"/>
    </row>
    <row r="52" spans="1:14" hidden="1" x14ac:dyDescent="0.25">
      <c r="A52" s="18" t="s">
        <v>183</v>
      </c>
      <c r="B52" s="295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295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295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295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295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295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296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297"/>
    </row>
    <row r="60" spans="1:14" hidden="1" x14ac:dyDescent="0.25">
      <c r="A60" s="18" t="s">
        <v>180</v>
      </c>
      <c r="B60" s="294" t="s">
        <v>214</v>
      </c>
      <c r="C60" s="31"/>
      <c r="D60" s="31"/>
      <c r="E60" s="31"/>
    </row>
    <row r="61" spans="1:14" hidden="1" x14ac:dyDescent="0.25">
      <c r="A61" s="18" t="s">
        <v>173</v>
      </c>
      <c r="B61" s="295" t="s">
        <v>220</v>
      </c>
      <c r="C61" s="31"/>
      <c r="D61" s="31"/>
      <c r="E61" s="31"/>
    </row>
    <row r="62" spans="1:14" hidden="1" x14ac:dyDescent="0.25">
      <c r="A62" s="18" t="s">
        <v>221</v>
      </c>
      <c r="B62" s="295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295" t="str">
        <f>"-  to improve level of service"</f>
        <v>-  to improve level of service</v>
      </c>
      <c r="C63" s="32">
        <v>0</v>
      </c>
      <c r="D63" s="32">
        <v>1187.00008</v>
      </c>
      <c r="E63" s="32"/>
      <c r="F63" s="33">
        <v>1648.8240000000001</v>
      </c>
      <c r="G63" s="33">
        <v>1640.9846700000001</v>
      </c>
      <c r="H63" s="33">
        <v>1678.30513</v>
      </c>
      <c r="I63" s="33">
        <v>1257.3831700000001</v>
      </c>
      <c r="J63" s="33">
        <v>705.90210000000002</v>
      </c>
      <c r="K63" s="33">
        <v>29.851579999999998</v>
      </c>
      <c r="L63" s="33">
        <v>468.90857</v>
      </c>
      <c r="M63" s="33">
        <v>28.572980000000001</v>
      </c>
      <c r="N63" s="33">
        <v>253.42989</v>
      </c>
    </row>
    <row r="64" spans="1:14" hidden="1" x14ac:dyDescent="0.25">
      <c r="A64" s="18" t="s">
        <v>221</v>
      </c>
      <c r="B64" s="295" t="str">
        <f>"-  to replace existing assets"</f>
        <v>-  to replace existing assets</v>
      </c>
      <c r="C64" s="32">
        <v>0</v>
      </c>
      <c r="D64" s="32">
        <v>0</v>
      </c>
      <c r="E64" s="32"/>
      <c r="F64" s="33">
        <v>134.82249999999999</v>
      </c>
      <c r="G64" s="33">
        <v>0</v>
      </c>
      <c r="H64" s="33">
        <v>0</v>
      </c>
      <c r="I64" s="33">
        <v>153.21600000000001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</row>
    <row r="65" spans="1:14" hidden="1" x14ac:dyDescent="0.25">
      <c r="A65" s="18" t="s">
        <v>173</v>
      </c>
      <c r="B65" s="295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295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295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296" t="s">
        <v>217</v>
      </c>
      <c r="C68" s="34">
        <f>SUBTOTAL(9,C60:C67)</f>
        <v>0</v>
      </c>
      <c r="D68" s="34">
        <f>SUBTOTAL(9,D60:D67)</f>
        <v>1187.00008</v>
      </c>
      <c r="E68" s="34"/>
      <c r="F68" s="34">
        <f t="shared" ref="F68:N68" si="9">SUBTOTAL(9,F60:F67)</f>
        <v>1783.6465000000001</v>
      </c>
      <c r="G68" s="34">
        <f t="shared" si="9"/>
        <v>1640.9846700000001</v>
      </c>
      <c r="H68" s="34">
        <f t="shared" si="9"/>
        <v>1678.30513</v>
      </c>
      <c r="I68" s="34">
        <f t="shared" si="9"/>
        <v>1410.59917</v>
      </c>
      <c r="J68" s="34">
        <f t="shared" si="9"/>
        <v>705.90210000000002</v>
      </c>
      <c r="K68" s="34">
        <f t="shared" si="9"/>
        <v>29.851579999999998</v>
      </c>
      <c r="L68" s="34">
        <f t="shared" si="9"/>
        <v>468.90857</v>
      </c>
      <c r="M68" s="34">
        <f t="shared" si="9"/>
        <v>28.572980000000001</v>
      </c>
      <c r="N68" s="34">
        <f t="shared" si="9"/>
        <v>253.42989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297"/>
    </row>
    <row r="94" spans="1:14" hidden="1" x14ac:dyDescent="0.25">
      <c r="A94" s="18" t="s">
        <v>167</v>
      </c>
      <c r="B94" s="301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298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29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294" t="s">
        <v>182</v>
      </c>
      <c r="C97" s="31"/>
      <c r="D97" s="31"/>
      <c r="E97" s="31"/>
    </row>
    <row r="98" spans="1:14" hidden="1" x14ac:dyDescent="0.25">
      <c r="A98" s="18" t="s">
        <v>183</v>
      </c>
      <c r="B98" s="305" t="s">
        <v>229</v>
      </c>
      <c r="C98" s="32">
        <v>17209</v>
      </c>
      <c r="D98" s="32">
        <v>23676.019799999998</v>
      </c>
      <c r="E98" s="32"/>
      <c r="F98" s="33">
        <v>24857.019799999998</v>
      </c>
      <c r="G98" s="33">
        <v>24569.019799999998</v>
      </c>
      <c r="H98" s="33">
        <v>26380.019799999998</v>
      </c>
      <c r="I98" s="33">
        <v>27982.019799999998</v>
      </c>
      <c r="J98" s="33">
        <v>26516.019799999998</v>
      </c>
      <c r="K98" s="33">
        <v>26626.019799999998</v>
      </c>
      <c r="L98" s="33">
        <v>27729.019799999998</v>
      </c>
      <c r="M98" s="33">
        <v>27358.019799999998</v>
      </c>
      <c r="N98" s="33">
        <v>27752.019799999998</v>
      </c>
    </row>
    <row r="99" spans="1:14" hidden="1" x14ac:dyDescent="0.25">
      <c r="A99" s="18" t="s">
        <v>183</v>
      </c>
      <c r="B99" s="295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1493.9802</v>
      </c>
      <c r="E107" s="32"/>
      <c r="F107" s="33">
        <v>-506.01979999999998</v>
      </c>
      <c r="G107" s="33">
        <v>-506.01979999999998</v>
      </c>
      <c r="H107" s="33">
        <v>-506.01979999999998</v>
      </c>
      <c r="I107" s="33">
        <v>-506.01979999999998</v>
      </c>
      <c r="J107" s="33">
        <v>-506.01979999999998</v>
      </c>
      <c r="K107" s="33">
        <v>-506.01979999999998</v>
      </c>
      <c r="L107" s="33">
        <v>-506.01979999999998</v>
      </c>
      <c r="M107" s="33">
        <v>-506.01979999999998</v>
      </c>
      <c r="N107" s="33">
        <v>-506.01979999999998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302" customFormat="1" ht="21" hidden="1" x14ac:dyDescent="0.35">
      <c r="A112" s="18" t="s">
        <v>173</v>
      </c>
      <c r="B112" s="303" t="s">
        <v>239</v>
      </c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287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19224.703000000001</v>
      </c>
      <c r="D121" s="32">
        <f>D9+D74+D98</f>
        <v>23676.019799999998</v>
      </c>
      <c r="E121" s="32">
        <f t="shared" ref="E121:E127" si="16">D121-C121</f>
        <v>4451.3167999999969</v>
      </c>
      <c r="F121" s="32">
        <f t="shared" ref="F121:N121" si="17">F9+F74+F98</f>
        <v>24857.019799999998</v>
      </c>
      <c r="G121" s="32">
        <f t="shared" si="17"/>
        <v>24569.019799999998</v>
      </c>
      <c r="H121" s="32">
        <f t="shared" si="17"/>
        <v>26380.019799999998</v>
      </c>
      <c r="I121" s="32">
        <f t="shared" si="17"/>
        <v>27982.019799999998</v>
      </c>
      <c r="J121" s="32">
        <f t="shared" si="17"/>
        <v>26516.019799999998</v>
      </c>
      <c r="K121" s="32">
        <f t="shared" si="17"/>
        <v>26626.019799999998</v>
      </c>
      <c r="L121" s="32">
        <f t="shared" si="17"/>
        <v>27729.019799999998</v>
      </c>
      <c r="M121" s="32">
        <f t="shared" si="17"/>
        <v>27358.019799999998</v>
      </c>
      <c r="N121" s="32">
        <f t="shared" si="17"/>
        <v>27752.019799999998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515.78912000000003</v>
      </c>
      <c r="D124" s="32">
        <f t="shared" si="19"/>
        <v>527.72116000000005</v>
      </c>
      <c r="E124" s="32">
        <f t="shared" si="16"/>
        <v>11.932040000000029</v>
      </c>
      <c r="F124" s="32">
        <f t="shared" ref="F124:N124" si="21">F12+F77</f>
        <v>726.77529000000004</v>
      </c>
      <c r="G124" s="32">
        <f t="shared" si="21"/>
        <v>554.42376999999999</v>
      </c>
      <c r="H124" s="32">
        <f t="shared" si="21"/>
        <v>565.51224000000002</v>
      </c>
      <c r="I124" s="32">
        <f t="shared" si="21"/>
        <v>771.25957000000005</v>
      </c>
      <c r="J124" s="32">
        <f t="shared" si="21"/>
        <v>588.35884999999996</v>
      </c>
      <c r="K124" s="32">
        <f t="shared" si="21"/>
        <v>600.12600999999995</v>
      </c>
      <c r="L124" s="32">
        <f t="shared" si="21"/>
        <v>818.46681000000001</v>
      </c>
      <c r="M124" s="32">
        <f t="shared" si="21"/>
        <v>624.37108000000001</v>
      </c>
      <c r="N124" s="32">
        <f t="shared" si="21"/>
        <v>636.85853999999995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19740.492120000003</v>
      </c>
      <c r="D129" s="34">
        <f>SUBTOTAL(9,D120:D128)</f>
        <v>24203.740959999999</v>
      </c>
      <c r="E129" s="34">
        <f>D129-C129</f>
        <v>4463.2488399999966</v>
      </c>
      <c r="F129" s="34">
        <f t="shared" ref="F129:N129" si="25">SUBTOTAL(9,F120:F128)</f>
        <v>25583.79509</v>
      </c>
      <c r="G129" s="34">
        <f t="shared" si="25"/>
        <v>25123.443569999999</v>
      </c>
      <c r="H129" s="34">
        <f t="shared" si="25"/>
        <v>26945.532039999998</v>
      </c>
      <c r="I129" s="34">
        <f t="shared" si="25"/>
        <v>28753.279369999997</v>
      </c>
      <c r="J129" s="34">
        <f t="shared" si="25"/>
        <v>27104.378649999999</v>
      </c>
      <c r="K129" s="34">
        <f t="shared" si="25"/>
        <v>27226.145809999998</v>
      </c>
      <c r="L129" s="34">
        <f t="shared" si="25"/>
        <v>28547.48661</v>
      </c>
      <c r="M129" s="34">
        <f t="shared" si="25"/>
        <v>27982.390879999999</v>
      </c>
      <c r="N129" s="34">
        <f t="shared" si="25"/>
        <v>28388.878339999999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11819.798930000001</v>
      </c>
      <c r="D132" s="32">
        <f t="shared" ref="D132:D135" si="26">D20+D85</f>
        <v>15131.07222</v>
      </c>
      <c r="E132" s="32">
        <f>D132-C132</f>
        <v>3311.2732899999992</v>
      </c>
      <c r="F132" s="32">
        <f t="shared" ref="F132:N132" si="27">F20+F85</f>
        <v>16282.5476</v>
      </c>
      <c r="G132" s="32">
        <f t="shared" si="27"/>
        <v>15319.571529999999</v>
      </c>
      <c r="H132" s="32">
        <f t="shared" si="27"/>
        <v>15258.58368</v>
      </c>
      <c r="I132" s="32">
        <f t="shared" si="27"/>
        <v>16418.019540000001</v>
      </c>
      <c r="J132" s="32">
        <f t="shared" si="27"/>
        <v>14544.16906</v>
      </c>
      <c r="K132" s="32">
        <f t="shared" si="27"/>
        <v>14532.30631</v>
      </c>
      <c r="L132" s="32">
        <f t="shared" si="27"/>
        <v>15773.003220000001</v>
      </c>
      <c r="M132" s="32">
        <f t="shared" si="27"/>
        <v>15215.793519999999</v>
      </c>
      <c r="N132" s="32">
        <f t="shared" si="27"/>
        <v>15597.763639999999</v>
      </c>
    </row>
    <row r="133" spans="1:14" x14ac:dyDescent="0.25">
      <c r="A133" s="18" t="s">
        <v>192</v>
      </c>
      <c r="B133" s="46" t="s">
        <v>248</v>
      </c>
      <c r="C133" s="32">
        <v>15.444000000000001</v>
      </c>
      <c r="D133" s="32">
        <f t="shared" si="26"/>
        <v>10.84765</v>
      </c>
      <c r="E133" s="32">
        <f>D133-C133</f>
        <v>-4.596350000000001</v>
      </c>
      <c r="F133" s="32">
        <f t="shared" ref="F133:N133" si="28">F21+F86</f>
        <v>16.092040000000001</v>
      </c>
      <c r="G133" s="32">
        <f t="shared" si="28"/>
        <v>20.756170000000001</v>
      </c>
      <c r="H133" s="32">
        <f t="shared" si="28"/>
        <v>22.906130000000001</v>
      </c>
      <c r="I133" s="32">
        <f t="shared" si="28"/>
        <v>26.21359</v>
      </c>
      <c r="J133" s="32">
        <f t="shared" si="28"/>
        <v>27.219110000000001</v>
      </c>
      <c r="K133" s="32">
        <f t="shared" si="28"/>
        <v>25.48734</v>
      </c>
      <c r="L133" s="32">
        <f t="shared" si="28"/>
        <v>23.707529999999998</v>
      </c>
      <c r="M133" s="32">
        <f t="shared" si="28"/>
        <v>21.66826</v>
      </c>
      <c r="N133" s="32">
        <f t="shared" si="28"/>
        <v>19.623169999999998</v>
      </c>
    </row>
    <row r="134" spans="1:14" x14ac:dyDescent="0.25">
      <c r="A134" s="18" t="s">
        <v>192</v>
      </c>
      <c r="B134" s="46" t="s">
        <v>259</v>
      </c>
      <c r="C134" s="32">
        <v>7960.9695199999996</v>
      </c>
      <c r="D134" s="32">
        <f t="shared" si="26"/>
        <v>8475.0193799999997</v>
      </c>
      <c r="E134" s="32">
        <f>D134-C134</f>
        <v>514.04986000000008</v>
      </c>
      <c r="F134" s="32">
        <f t="shared" ref="F134:N134" si="29">F22+F87</f>
        <v>8563.9572200000002</v>
      </c>
      <c r="G134" s="32">
        <f t="shared" si="29"/>
        <v>8642.4431100000002</v>
      </c>
      <c r="H134" s="32">
        <f t="shared" si="29"/>
        <v>10101.7906</v>
      </c>
      <c r="I134" s="32">
        <f t="shared" si="29"/>
        <v>10461.67497</v>
      </c>
      <c r="J134" s="32">
        <f t="shared" si="29"/>
        <v>10454.9627</v>
      </c>
      <c r="K134" s="32">
        <f t="shared" si="29"/>
        <v>10494.425010000001</v>
      </c>
      <c r="L134" s="32">
        <f t="shared" si="29"/>
        <v>10697.43158</v>
      </c>
      <c r="M134" s="32">
        <f t="shared" si="29"/>
        <v>10843.71788</v>
      </c>
      <c r="N134" s="32">
        <f t="shared" si="29"/>
        <v>11040.732190000001</v>
      </c>
    </row>
    <row r="135" spans="1:14" x14ac:dyDescent="0.25">
      <c r="A135" s="18" t="s">
        <v>192</v>
      </c>
      <c r="B135" s="46" t="s">
        <v>249</v>
      </c>
      <c r="C135" s="32">
        <v>5009.9999600000001</v>
      </c>
      <c r="D135" s="32">
        <f t="shared" si="26"/>
        <v>2075</v>
      </c>
      <c r="E135" s="32">
        <f>D135-C135</f>
        <v>-2934.9999600000001</v>
      </c>
      <c r="F135" s="32">
        <f t="shared" ref="F135:N135" si="30">F23+F88</f>
        <v>75</v>
      </c>
      <c r="G135" s="32">
        <f t="shared" si="30"/>
        <v>75</v>
      </c>
      <c r="H135" s="32">
        <f t="shared" si="30"/>
        <v>75</v>
      </c>
      <c r="I135" s="32">
        <f t="shared" si="30"/>
        <v>75</v>
      </c>
      <c r="J135" s="32">
        <f t="shared" si="30"/>
        <v>75</v>
      </c>
      <c r="K135" s="32">
        <f t="shared" si="30"/>
        <v>75</v>
      </c>
      <c r="L135" s="32">
        <f t="shared" si="30"/>
        <v>75</v>
      </c>
      <c r="M135" s="32">
        <f t="shared" si="30"/>
        <v>75</v>
      </c>
      <c r="N135" s="32">
        <f t="shared" si="30"/>
        <v>75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24806.21241</v>
      </c>
      <c r="D137" s="34">
        <f>SUBTOTAL(9,D131:D136)</f>
        <v>25691.939249999999</v>
      </c>
      <c r="E137" s="34">
        <f>D137-C137</f>
        <v>885.72683999999936</v>
      </c>
      <c r="F137" s="34">
        <f t="shared" ref="F137:N137" si="31">SUBTOTAL(9,F131:F136)</f>
        <v>24937.596859999998</v>
      </c>
      <c r="G137" s="34">
        <f t="shared" si="31"/>
        <v>24057.770810000002</v>
      </c>
      <c r="H137" s="34">
        <f t="shared" si="31"/>
        <v>25458.280409999999</v>
      </c>
      <c r="I137" s="34">
        <f t="shared" si="31"/>
        <v>26980.908100000001</v>
      </c>
      <c r="J137" s="34">
        <f t="shared" si="31"/>
        <v>25101.350870000002</v>
      </c>
      <c r="K137" s="34">
        <f t="shared" si="31"/>
        <v>25127.218659999999</v>
      </c>
      <c r="L137" s="34">
        <f t="shared" si="31"/>
        <v>26569.142330000002</v>
      </c>
      <c r="M137" s="34">
        <f t="shared" si="31"/>
        <v>26156.179660000002</v>
      </c>
      <c r="N137" s="34">
        <f t="shared" si="31"/>
        <v>26733.118999999999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-5065.7202899999975</v>
      </c>
      <c r="D139" s="34">
        <f>D129-D137</f>
        <v>-1488.1982900000003</v>
      </c>
      <c r="E139" s="34">
        <f>D139-C139</f>
        <v>3577.5219999999972</v>
      </c>
      <c r="F139" s="34">
        <f t="shared" ref="F139:N139" si="32">F129-F137</f>
        <v>646.19823000000179</v>
      </c>
      <c r="G139" s="34">
        <f t="shared" si="32"/>
        <v>1065.6727599999977</v>
      </c>
      <c r="H139" s="34">
        <f t="shared" si="32"/>
        <v>1487.2516299999988</v>
      </c>
      <c r="I139" s="34">
        <f t="shared" si="32"/>
        <v>1772.371269999996</v>
      </c>
      <c r="J139" s="34">
        <f t="shared" si="32"/>
        <v>2003.0277799999967</v>
      </c>
      <c r="K139" s="34">
        <f t="shared" si="32"/>
        <v>2098.9271499999995</v>
      </c>
      <c r="L139" s="34">
        <f t="shared" si="32"/>
        <v>1978.3442799999975</v>
      </c>
      <c r="M139" s="34">
        <f t="shared" si="32"/>
        <v>1826.2112199999974</v>
      </c>
      <c r="N139" s="34">
        <f t="shared" si="32"/>
        <v>1655.7593400000005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5065.2967099999996</v>
      </c>
      <c r="D144" s="32">
        <f>D152+D153+D154-D142-D143-D145-D146-D164+D107</f>
        <v>2675.3912700000001</v>
      </c>
      <c r="E144" s="32">
        <f>D144-C144</f>
        <v>-2389.9054399999995</v>
      </c>
      <c r="F144" s="32">
        <f t="shared" ref="F144:N144" si="35">F152+F153+F154-F142-F143-F145-F146-F164+F107</f>
        <v>1136.2855999999999</v>
      </c>
      <c r="G144" s="32">
        <f t="shared" si="35"/>
        <v>574.04145000000017</v>
      </c>
      <c r="H144" s="32">
        <f t="shared" si="35"/>
        <v>189.99133999999998</v>
      </c>
      <c r="I144" s="32">
        <f t="shared" si="35"/>
        <v>-362.66181</v>
      </c>
      <c r="J144" s="32">
        <f t="shared" si="35"/>
        <v>-1296.8505600000001</v>
      </c>
      <c r="K144" s="32">
        <f t="shared" si="35"/>
        <v>-2068.54718</v>
      </c>
      <c r="L144" s="32">
        <f t="shared" si="35"/>
        <v>-1510.0160900000001</v>
      </c>
      <c r="M144" s="32">
        <f t="shared" si="35"/>
        <v>-1797.44101</v>
      </c>
      <c r="N144" s="32">
        <f t="shared" si="35"/>
        <v>-1402.35304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5065.2967099999996</v>
      </c>
      <c r="D148" s="34">
        <f>SUBTOTAL(9,D141:D147)</f>
        <v>2675.3912700000001</v>
      </c>
      <c r="E148" s="34">
        <f>D148-C148</f>
        <v>-2389.9054399999995</v>
      </c>
      <c r="F148" s="34">
        <f t="shared" ref="F148:N148" si="38">SUBTOTAL(9,F141:F147)</f>
        <v>1136.2855999999999</v>
      </c>
      <c r="G148" s="34">
        <f t="shared" si="38"/>
        <v>574.04145000000017</v>
      </c>
      <c r="H148" s="34">
        <f t="shared" si="38"/>
        <v>189.99133999999998</v>
      </c>
      <c r="I148" s="34">
        <f t="shared" si="38"/>
        <v>-362.66181</v>
      </c>
      <c r="J148" s="34">
        <f t="shared" si="38"/>
        <v>-1296.8505600000001</v>
      </c>
      <c r="K148" s="34">
        <f t="shared" si="38"/>
        <v>-2068.54718</v>
      </c>
      <c r="L148" s="34">
        <f t="shared" si="38"/>
        <v>-1510.0160900000001</v>
      </c>
      <c r="M148" s="34">
        <f t="shared" si="38"/>
        <v>-1797.44101</v>
      </c>
      <c r="N148" s="34">
        <f t="shared" si="38"/>
        <v>-1402.35304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0</v>
      </c>
      <c r="D153" s="32">
        <f t="shared" si="39"/>
        <v>1187.00008</v>
      </c>
      <c r="E153" s="32">
        <f>D153-C153</f>
        <v>1187.00008</v>
      </c>
      <c r="F153" s="32">
        <f t="shared" ref="F153:N153" si="41">F63</f>
        <v>1648.8240000000001</v>
      </c>
      <c r="G153" s="32">
        <f t="shared" si="41"/>
        <v>1640.9846700000001</v>
      </c>
      <c r="H153" s="32">
        <f t="shared" si="41"/>
        <v>1678.30513</v>
      </c>
      <c r="I153" s="32">
        <f t="shared" si="41"/>
        <v>1257.3831700000001</v>
      </c>
      <c r="J153" s="32">
        <f t="shared" si="41"/>
        <v>705.90210000000002</v>
      </c>
      <c r="K153" s="32">
        <f t="shared" si="41"/>
        <v>29.851579999999998</v>
      </c>
      <c r="L153" s="32">
        <f t="shared" si="41"/>
        <v>468.90857</v>
      </c>
      <c r="M153" s="32">
        <f t="shared" si="41"/>
        <v>28.572980000000001</v>
      </c>
      <c r="N153" s="32">
        <f t="shared" si="41"/>
        <v>253.42989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0</v>
      </c>
      <c r="D154" s="32">
        <f t="shared" si="39"/>
        <v>0</v>
      </c>
      <c r="E154" s="32">
        <f>D154-C154</f>
        <v>0</v>
      </c>
      <c r="F154" s="32">
        <f t="shared" ref="F154:N154" si="42">F64</f>
        <v>134.82249999999999</v>
      </c>
      <c r="G154" s="32">
        <f t="shared" si="42"/>
        <v>0</v>
      </c>
      <c r="H154" s="32">
        <f t="shared" si="42"/>
        <v>0</v>
      </c>
      <c r="I154" s="32">
        <f t="shared" si="42"/>
        <v>153.21600000000001</v>
      </c>
      <c r="J154" s="32">
        <f t="shared" si="42"/>
        <v>0</v>
      </c>
      <c r="K154" s="32">
        <f t="shared" si="42"/>
        <v>0</v>
      </c>
      <c r="L154" s="32">
        <f t="shared" si="42"/>
        <v>0</v>
      </c>
      <c r="M154" s="32">
        <f t="shared" si="42"/>
        <v>0</v>
      </c>
      <c r="N154" s="32">
        <f t="shared" si="42"/>
        <v>0</v>
      </c>
    </row>
    <row r="155" spans="1:14" x14ac:dyDescent="0.25">
      <c r="A155" s="18" t="s">
        <v>192</v>
      </c>
      <c r="B155" s="48" t="s">
        <v>215</v>
      </c>
      <c r="C155" s="32">
        <v>-0.42357999999785534</v>
      </c>
      <c r="D155" s="32">
        <f>D139+D148-D152-D153-D154-D156</f>
        <v>0.19289999999978136</v>
      </c>
      <c r="E155" s="32">
        <f>D155-C155</f>
        <v>0.6164799999976367</v>
      </c>
      <c r="F155" s="32">
        <f t="shared" ref="F155:N155" si="43">F139+F148-F152-F153-F154-F156</f>
        <v>-1.162669999998343</v>
      </c>
      <c r="G155" s="32">
        <f t="shared" si="43"/>
        <v>-1.270460000002231</v>
      </c>
      <c r="H155" s="32">
        <f t="shared" si="43"/>
        <v>-1.0621600000010858</v>
      </c>
      <c r="I155" s="32">
        <f t="shared" si="43"/>
        <v>-0.88971000000412914</v>
      </c>
      <c r="J155" s="32">
        <f t="shared" si="43"/>
        <v>0.27511999999660475</v>
      </c>
      <c r="K155" s="32">
        <f t="shared" si="43"/>
        <v>0.52838999999950431</v>
      </c>
      <c r="L155" s="32">
        <f t="shared" si="43"/>
        <v>-0.58038000000254897</v>
      </c>
      <c r="M155" s="32">
        <f t="shared" si="43"/>
        <v>0.19722999999740409</v>
      </c>
      <c r="N155" s="32">
        <f t="shared" si="43"/>
        <v>-2.3589999999444444E-2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-0.42357999999785534</v>
      </c>
      <c r="D158" s="34">
        <f>SUBTOTAL(9,D150:D157)</f>
        <v>1187.1929799999998</v>
      </c>
      <c r="E158" s="34">
        <f>D158-C158</f>
        <v>1187.6165599999977</v>
      </c>
      <c r="F158" s="34">
        <f t="shared" ref="F158:N158" si="45">SUBTOTAL(9,F150:F157)</f>
        <v>1782.4838300000017</v>
      </c>
      <c r="G158" s="34">
        <f t="shared" si="45"/>
        <v>1639.7142099999978</v>
      </c>
      <c r="H158" s="34">
        <f t="shared" si="45"/>
        <v>1677.2429699999989</v>
      </c>
      <c r="I158" s="34">
        <f t="shared" si="45"/>
        <v>1409.7094599999959</v>
      </c>
      <c r="J158" s="34">
        <f t="shared" si="45"/>
        <v>706.17721999999662</v>
      </c>
      <c r="K158" s="34">
        <f t="shared" si="45"/>
        <v>30.379969999999503</v>
      </c>
      <c r="L158" s="34">
        <f t="shared" si="45"/>
        <v>468.32818999999745</v>
      </c>
      <c r="M158" s="34">
        <f t="shared" si="45"/>
        <v>28.770209999997405</v>
      </c>
      <c r="N158" s="34">
        <f t="shared" si="45"/>
        <v>253.40630000000056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5065.7202899999975</v>
      </c>
      <c r="D160" s="34">
        <f>D148-D158</f>
        <v>1488.1982900000003</v>
      </c>
      <c r="E160" s="34">
        <f>D160-C160</f>
        <v>-3577.5219999999972</v>
      </c>
      <c r="F160" s="34">
        <f t="shared" ref="F160:N160" si="46">F148-F158</f>
        <v>-646.19823000000179</v>
      </c>
      <c r="G160" s="34">
        <f t="shared" si="46"/>
        <v>-1065.6727599999977</v>
      </c>
      <c r="H160" s="34">
        <f t="shared" si="46"/>
        <v>-1487.2516299999988</v>
      </c>
      <c r="I160" s="34">
        <f t="shared" si="46"/>
        <v>-1772.371269999996</v>
      </c>
      <c r="J160" s="34">
        <f t="shared" si="46"/>
        <v>-2003.0277799999967</v>
      </c>
      <c r="K160" s="34">
        <f t="shared" si="46"/>
        <v>-2098.9271499999995</v>
      </c>
      <c r="L160" s="34">
        <f t="shared" si="46"/>
        <v>-1978.3442799999975</v>
      </c>
      <c r="M160" s="34">
        <f t="shared" si="46"/>
        <v>-1826.2112199999974</v>
      </c>
      <c r="N160" s="34">
        <f t="shared" si="46"/>
        <v>-1655.7593400000005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25.00029</v>
      </c>
      <c r="D164" s="33">
        <f>D29</f>
        <v>5.58901</v>
      </c>
      <c r="E164" s="32">
        <f>D164-C164</f>
        <v>-19.411279999999998</v>
      </c>
      <c r="F164" s="33">
        <f t="shared" ref="F164:N164" si="48">F29</f>
        <v>141.34110000000001</v>
      </c>
      <c r="G164" s="33">
        <f t="shared" si="48"/>
        <v>560.92341999999996</v>
      </c>
      <c r="H164" s="33">
        <f t="shared" si="48"/>
        <v>982.29399000000001</v>
      </c>
      <c r="I164" s="33">
        <f t="shared" si="48"/>
        <v>1267.24118</v>
      </c>
      <c r="J164" s="33">
        <f t="shared" si="48"/>
        <v>1496.7328600000001</v>
      </c>
      <c r="K164" s="33">
        <f t="shared" si="48"/>
        <v>1592.37896</v>
      </c>
      <c r="L164" s="33">
        <f t="shared" si="48"/>
        <v>1472.9048600000001</v>
      </c>
      <c r="M164" s="33">
        <f t="shared" si="48"/>
        <v>1319.9941899999999</v>
      </c>
      <c r="N164" s="33">
        <f t="shared" si="48"/>
        <v>1149.76313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74"/>
  <sheetViews>
    <sheetView showGridLines="0" topLeftCell="B5" zoomScale="85" zoomScaleNormal="85" workbookViewId="0">
      <selection activeCell="D475" sqref="D475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347</v>
      </c>
    </row>
    <row r="2" spans="1:14" hidden="1" x14ac:dyDescent="0.25">
      <c r="A2" s="18" t="s">
        <v>173</v>
      </c>
      <c r="B2" s="4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.75" hidden="1" x14ac:dyDescent="0.3">
      <c r="A3" s="18" t="s">
        <v>173</v>
      </c>
      <c r="B3" s="22"/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x14ac:dyDescent="0.25">
      <c r="A5" s="18" t="s">
        <v>192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t="47.25" customHeight="1" x14ac:dyDescent="0.25">
      <c r="A6" s="18" t="s">
        <v>192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x14ac:dyDescent="0.25">
      <c r="A7" s="18" t="s">
        <v>192</v>
      </c>
      <c r="B7" s="44"/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167</v>
      </c>
      <c r="B8" s="318" t="s">
        <v>114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idden="1" x14ac:dyDescent="0.25">
      <c r="A9" s="18" t="s">
        <v>169</v>
      </c>
      <c r="B9" s="31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idden="1" x14ac:dyDescent="0.25">
      <c r="A10" s="18" t="s">
        <v>176</v>
      </c>
      <c r="B10" s="320"/>
    </row>
    <row r="11" spans="1:14" hidden="1" x14ac:dyDescent="0.25">
      <c r="A11" s="18" t="s">
        <v>180</v>
      </c>
      <c r="B11" s="321" t="s">
        <v>219</v>
      </c>
      <c r="C11" s="31"/>
      <c r="D11" s="31"/>
      <c r="E11" s="31"/>
    </row>
    <row r="12" spans="1:14" hidden="1" x14ac:dyDescent="0.25">
      <c r="A12" s="18" t="s">
        <v>288</v>
      </c>
      <c r="B12" s="321"/>
      <c r="C12" s="31"/>
      <c r="D12" s="31"/>
      <c r="E12" s="31"/>
    </row>
    <row r="13" spans="1:14" hidden="1" x14ac:dyDescent="0.25">
      <c r="A13" s="18" t="s">
        <v>183</v>
      </c>
      <c r="B13" s="322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322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173</v>
      </c>
      <c r="B15" s="322" t="s">
        <v>210</v>
      </c>
      <c r="C15" s="32"/>
      <c r="D15" s="32"/>
      <c r="E15" s="32"/>
      <c r="F15" s="33"/>
      <c r="G15" s="33"/>
      <c r="H15" s="33"/>
      <c r="I15" s="33"/>
      <c r="J15" s="33"/>
      <c r="K15" s="33"/>
      <c r="L15" s="33"/>
      <c r="M15" s="33"/>
      <c r="N15" s="33"/>
    </row>
    <row r="16" spans="1:14" hidden="1" x14ac:dyDescent="0.25">
      <c r="A16" s="18" t="s">
        <v>183</v>
      </c>
      <c r="B16" s="322"/>
      <c r="C16" s="32">
        <v>0</v>
      </c>
      <c r="D16" s="32">
        <v>0</v>
      </c>
      <c r="E16" s="32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hidden="1" x14ac:dyDescent="0.25">
      <c r="A17" s="18" t="s">
        <v>183</v>
      </c>
      <c r="B17" s="322"/>
      <c r="C17" s="32">
        <v>0</v>
      </c>
      <c r="D17" s="32">
        <v>0</v>
      </c>
      <c r="E17" s="32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spans="1:14" hidden="1" x14ac:dyDescent="0.25">
      <c r="A18" s="18" t="s">
        <v>173</v>
      </c>
      <c r="B18" s="322"/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.75" hidden="1" thickBot="1" x14ac:dyDescent="0.3">
      <c r="A19" s="18" t="s">
        <v>173</v>
      </c>
      <c r="B19" s="323" t="s">
        <v>213</v>
      </c>
      <c r="C19" s="34">
        <f>SUBTOTAL(9,C11:C18)</f>
        <v>0</v>
      </c>
      <c r="D19" s="34">
        <f>SUBTOTAL(9,D11:D18)</f>
        <v>0</v>
      </c>
      <c r="E19" s="34"/>
      <c r="F19" s="34">
        <f t="shared" ref="F19:N19" si="3">SUBTOTAL(9,F11:F18)</f>
        <v>0</v>
      </c>
      <c r="G19" s="34">
        <f t="shared" si="3"/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</row>
    <row r="20" spans="1:14" hidden="1" x14ac:dyDescent="0.25">
      <c r="A20" s="18" t="s">
        <v>173</v>
      </c>
      <c r="B20" s="320"/>
    </row>
    <row r="21" spans="1:14" hidden="1" x14ac:dyDescent="0.25">
      <c r="A21" s="18" t="s">
        <v>180</v>
      </c>
      <c r="B21" s="321" t="s">
        <v>214</v>
      </c>
      <c r="C21" s="31"/>
      <c r="D21" s="31"/>
      <c r="E21" s="31"/>
    </row>
    <row r="22" spans="1:14" hidden="1" x14ac:dyDescent="0.25">
      <c r="A22" s="18" t="s">
        <v>173</v>
      </c>
      <c r="B22" s="322" t="s">
        <v>220</v>
      </c>
      <c r="C22" s="31"/>
      <c r="D22" s="31"/>
      <c r="E22" s="31"/>
    </row>
    <row r="23" spans="1:14" hidden="1" x14ac:dyDescent="0.25">
      <c r="A23" s="18" t="s">
        <v>221</v>
      </c>
      <c r="B23" s="322" t="str">
        <f>"-  to meet additional demand"</f>
        <v>-  to meet additional demand</v>
      </c>
      <c r="C23" s="32">
        <v>0</v>
      </c>
      <c r="D23" s="32">
        <v>0</v>
      </c>
      <c r="E23" s="32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idden="1" x14ac:dyDescent="0.25">
      <c r="A24" s="18" t="s">
        <v>221</v>
      </c>
      <c r="B24" s="322" t="str">
        <f>"-  to improve level of service"</f>
        <v>-  to improve level of service</v>
      </c>
      <c r="C24" s="32">
        <v>0</v>
      </c>
      <c r="D24" s="32">
        <v>1187.00008</v>
      </c>
      <c r="E24" s="32"/>
      <c r="F24" s="33">
        <v>1648.8240000000001</v>
      </c>
      <c r="G24" s="33">
        <v>1640.9846700000001</v>
      </c>
      <c r="H24" s="33">
        <v>1678.30513</v>
      </c>
      <c r="I24" s="33">
        <v>1257.3831700000001</v>
      </c>
      <c r="J24" s="33">
        <v>705.90210000000002</v>
      </c>
      <c r="K24" s="33">
        <v>29.851579999999998</v>
      </c>
      <c r="L24" s="33">
        <v>468.90857</v>
      </c>
      <c r="M24" s="33">
        <v>28.572980000000001</v>
      </c>
      <c r="N24" s="33">
        <v>253.42989</v>
      </c>
    </row>
    <row r="25" spans="1:14" hidden="1" x14ac:dyDescent="0.25">
      <c r="A25" s="18" t="s">
        <v>221</v>
      </c>
      <c r="B25" s="322" t="str">
        <f>"-  to replace existing assets"</f>
        <v>-  to replace existing assets</v>
      </c>
      <c r="C25" s="32">
        <v>0</v>
      </c>
      <c r="D25" s="32">
        <v>0</v>
      </c>
      <c r="E25" s="32"/>
      <c r="F25" s="33">
        <v>134.82249999999999</v>
      </c>
      <c r="G25" s="33">
        <v>0</v>
      </c>
      <c r="H25" s="33">
        <v>0</v>
      </c>
      <c r="I25" s="33">
        <v>153.21600000000001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hidden="1" x14ac:dyDescent="0.25">
      <c r="A26" s="18" t="s">
        <v>173</v>
      </c>
      <c r="B26" s="322" t="s">
        <v>215</v>
      </c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</row>
    <row r="27" spans="1:14" hidden="1" x14ac:dyDescent="0.25">
      <c r="A27" s="18" t="s">
        <v>173</v>
      </c>
      <c r="B27" s="322" t="s">
        <v>216</v>
      </c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</row>
    <row r="28" spans="1:14" hidden="1" x14ac:dyDescent="0.25">
      <c r="A28" s="18" t="s">
        <v>173</v>
      </c>
      <c r="B28" s="322"/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 hidden="1" thickBot="1" x14ac:dyDescent="0.3">
      <c r="A29" s="18" t="s">
        <v>173</v>
      </c>
      <c r="B29" s="323" t="s">
        <v>217</v>
      </c>
      <c r="C29" s="34">
        <f>SUBTOTAL(9,C21:C28)</f>
        <v>0</v>
      </c>
      <c r="D29" s="34">
        <f>SUBTOTAL(9,D21:D28)</f>
        <v>1187.00008</v>
      </c>
      <c r="E29" s="34"/>
      <c r="F29" s="34">
        <f t="shared" ref="F29:N29" si="4">SUBTOTAL(9,F21:F28)</f>
        <v>1783.6465000000001</v>
      </c>
      <c r="G29" s="34">
        <f t="shared" si="4"/>
        <v>1640.9846700000001</v>
      </c>
      <c r="H29" s="34">
        <f t="shared" si="4"/>
        <v>1678.30513</v>
      </c>
      <c r="I29" s="34">
        <f t="shared" si="4"/>
        <v>1410.59917</v>
      </c>
      <c r="J29" s="34">
        <f t="shared" si="4"/>
        <v>705.90210000000002</v>
      </c>
      <c r="K29" s="34">
        <f t="shared" si="4"/>
        <v>29.851579999999998</v>
      </c>
      <c r="L29" s="34">
        <f t="shared" si="4"/>
        <v>468.90857</v>
      </c>
      <c r="M29" s="34">
        <f t="shared" si="4"/>
        <v>28.572980000000001</v>
      </c>
      <c r="N29" s="34">
        <f t="shared" si="4"/>
        <v>253.42989</v>
      </c>
    </row>
    <row r="30" spans="1:14" hidden="1" x14ac:dyDescent="0.25">
      <c r="A30" s="18" t="s">
        <v>173</v>
      </c>
      <c r="B30" s="4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s="324" customFormat="1" ht="21" hidden="1" x14ac:dyDescent="0.35">
      <c r="A31" s="18" t="s">
        <v>173</v>
      </c>
      <c r="B31" s="325" t="s">
        <v>239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</row>
    <row r="32" spans="1:14" x14ac:dyDescent="0.25">
      <c r="A32" s="18" t="s">
        <v>192</v>
      </c>
      <c r="B32" s="55" t="s">
        <v>334</v>
      </c>
      <c r="C32" s="31"/>
      <c r="D32" s="31"/>
      <c r="E32" s="31"/>
    </row>
    <row r="33" spans="1:14" x14ac:dyDescent="0.25">
      <c r="A33" s="18" t="s">
        <v>192</v>
      </c>
      <c r="B33" s="48" t="str">
        <f>"-  to meet additional demand"</f>
        <v>-  to meet additional demand</v>
      </c>
      <c r="C33" s="32">
        <v>0</v>
      </c>
      <c r="D33" s="32">
        <f t="shared" ref="D33:D35" si="5">D23</f>
        <v>0</v>
      </c>
      <c r="E33" s="32">
        <f>D33-C33</f>
        <v>0</v>
      </c>
      <c r="F33" s="32">
        <f t="shared" ref="F33:N33" si="6">F23</f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</row>
    <row r="34" spans="1:14" x14ac:dyDescent="0.25">
      <c r="A34" s="18" t="s">
        <v>192</v>
      </c>
      <c r="B34" s="48" t="str">
        <f>"-  to improve level of service"</f>
        <v>-  to improve level of service</v>
      </c>
      <c r="C34" s="32">
        <v>0</v>
      </c>
      <c r="D34" s="32">
        <f t="shared" si="5"/>
        <v>1187.00008</v>
      </c>
      <c r="E34" s="32">
        <f>D34-C34</f>
        <v>1187.00008</v>
      </c>
      <c r="F34" s="32">
        <f t="shared" ref="F34:N34" si="7">F24</f>
        <v>1648.8240000000001</v>
      </c>
      <c r="G34" s="32">
        <f t="shared" si="7"/>
        <v>1640.9846700000001</v>
      </c>
      <c r="H34" s="32">
        <f t="shared" si="7"/>
        <v>1678.30513</v>
      </c>
      <c r="I34" s="32">
        <f t="shared" si="7"/>
        <v>1257.3831700000001</v>
      </c>
      <c r="J34" s="32">
        <f t="shared" si="7"/>
        <v>705.90210000000002</v>
      </c>
      <c r="K34" s="32">
        <f t="shared" si="7"/>
        <v>29.851579999999998</v>
      </c>
      <c r="L34" s="32">
        <f t="shared" si="7"/>
        <v>468.90857</v>
      </c>
      <c r="M34" s="32">
        <f t="shared" si="7"/>
        <v>28.572980000000001</v>
      </c>
      <c r="N34" s="32">
        <f t="shared" si="7"/>
        <v>253.42989</v>
      </c>
    </row>
    <row r="35" spans="1:14" x14ac:dyDescent="0.25">
      <c r="A35" s="18" t="s">
        <v>192</v>
      </c>
      <c r="B35" s="48" t="str">
        <f>"-  to replace existing assets"</f>
        <v>-  to replace existing assets</v>
      </c>
      <c r="C35" s="32">
        <v>0</v>
      </c>
      <c r="D35" s="32">
        <f t="shared" si="5"/>
        <v>0</v>
      </c>
      <c r="E35" s="32">
        <f>D35-C35</f>
        <v>0</v>
      </c>
      <c r="F35" s="32">
        <f t="shared" ref="F35:N35" si="8">F25</f>
        <v>134.82249999999999</v>
      </c>
      <c r="G35" s="32">
        <f t="shared" si="8"/>
        <v>0</v>
      </c>
      <c r="H35" s="32">
        <f t="shared" si="8"/>
        <v>0</v>
      </c>
      <c r="I35" s="32">
        <f t="shared" si="8"/>
        <v>153.21600000000001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</row>
    <row r="36" spans="1:14" x14ac:dyDescent="0.25">
      <c r="A36" s="18" t="s">
        <v>192</v>
      </c>
      <c r="B36" s="28"/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 thickBot="1" x14ac:dyDescent="0.3">
      <c r="A37" s="18" t="s">
        <v>192</v>
      </c>
      <c r="B37" s="56" t="s">
        <v>306</v>
      </c>
      <c r="C37" s="34">
        <v>0</v>
      </c>
      <c r="D37" s="34">
        <f t="shared" ref="D37:N37" si="9">SUBTOTAL(9,D32:D36)</f>
        <v>1187.00008</v>
      </c>
      <c r="E37" s="34">
        <f t="shared" si="9"/>
        <v>1187.00008</v>
      </c>
      <c r="F37" s="34">
        <f t="shared" si="9"/>
        <v>1783.6465000000001</v>
      </c>
      <c r="G37" s="34">
        <f t="shared" si="9"/>
        <v>1640.9846700000001</v>
      </c>
      <c r="H37" s="34">
        <f t="shared" si="9"/>
        <v>1678.30513</v>
      </c>
      <c r="I37" s="34">
        <f t="shared" si="9"/>
        <v>1410.59917</v>
      </c>
      <c r="J37" s="34">
        <f t="shared" si="9"/>
        <v>705.90210000000002</v>
      </c>
      <c r="K37" s="34">
        <f t="shared" si="9"/>
        <v>29.851579999999998</v>
      </c>
      <c r="L37" s="34">
        <f t="shared" si="9"/>
        <v>468.90857</v>
      </c>
      <c r="M37" s="34">
        <f t="shared" si="9"/>
        <v>28.572980000000001</v>
      </c>
      <c r="N37" s="34">
        <f t="shared" si="9"/>
        <v>253.42989</v>
      </c>
    </row>
    <row r="38" spans="1:14" x14ac:dyDescent="0.25">
      <c r="A38" s="18" t="s">
        <v>292</v>
      </c>
    </row>
    <row r="39" spans="1:14" hidden="1" x14ac:dyDescent="0.25">
      <c r="A39" s="18" t="s">
        <v>337</v>
      </c>
      <c r="B39" s="321"/>
      <c r="C39" s="31"/>
      <c r="D39" s="31"/>
      <c r="E39" s="31"/>
    </row>
    <row r="40" spans="1:14" hidden="1" x14ac:dyDescent="0.25">
      <c r="A40" s="18" t="s">
        <v>346</v>
      </c>
      <c r="B40" s="322"/>
      <c r="C40" s="32">
        <v>0</v>
      </c>
      <c r="D40" s="32">
        <v>0</v>
      </c>
      <c r="E40" s="32"/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hidden="1" x14ac:dyDescent="0.25">
      <c r="A41" s="18" t="s">
        <v>346</v>
      </c>
      <c r="B41" s="322"/>
      <c r="C41" s="32">
        <v>0</v>
      </c>
      <c r="D41" s="32">
        <v>0</v>
      </c>
      <c r="E41" s="32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</row>
    <row r="42" spans="1:14" hidden="1" x14ac:dyDescent="0.25">
      <c r="A42" s="18" t="s">
        <v>303</v>
      </c>
      <c r="B42" s="322" t="s">
        <v>210</v>
      </c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</row>
    <row r="43" spans="1:14" hidden="1" x14ac:dyDescent="0.25">
      <c r="A43" s="18" t="s">
        <v>346</v>
      </c>
      <c r="B43" s="322"/>
      <c r="C43" s="32">
        <v>0</v>
      </c>
      <c r="D43" s="32">
        <v>0</v>
      </c>
      <c r="E43" s="32"/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</row>
    <row r="44" spans="1:14" hidden="1" x14ac:dyDescent="0.25">
      <c r="A44" s="18" t="s">
        <v>346</v>
      </c>
      <c r="B44" s="322"/>
      <c r="C44" s="32">
        <v>0</v>
      </c>
      <c r="D44" s="32">
        <v>0</v>
      </c>
      <c r="E44" s="32"/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</row>
    <row r="45" spans="1:14" hidden="1" x14ac:dyDescent="0.25">
      <c r="A45" s="18" t="s">
        <v>303</v>
      </c>
      <c r="B45" s="322"/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75" hidden="1" thickBot="1" x14ac:dyDescent="0.3">
      <c r="A46" s="18" t="s">
        <v>303</v>
      </c>
      <c r="B46" s="323" t="s">
        <v>213</v>
      </c>
      <c r="C46" s="34">
        <v>0</v>
      </c>
      <c r="D46" s="34">
        <f>SUBTOTAL(9,D38:D45)</f>
        <v>0</v>
      </c>
      <c r="E46" s="34"/>
      <c r="F46" s="34">
        <f t="shared" ref="F46:N46" si="10">SUBTOTAL(9,F38:F45)</f>
        <v>0</v>
      </c>
      <c r="G46" s="34">
        <f t="shared" si="10"/>
        <v>0</v>
      </c>
      <c r="H46" s="34">
        <f t="shared" si="10"/>
        <v>0</v>
      </c>
      <c r="I46" s="34">
        <f t="shared" si="10"/>
        <v>0</v>
      </c>
      <c r="J46" s="34">
        <f t="shared" si="10"/>
        <v>0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N46" s="34">
        <f t="shared" si="10"/>
        <v>0</v>
      </c>
    </row>
    <row r="47" spans="1:14" hidden="1" x14ac:dyDescent="0.25">
      <c r="A47" s="18" t="s">
        <v>303</v>
      </c>
      <c r="B47" s="320"/>
    </row>
    <row r="48" spans="1:14" hidden="1" x14ac:dyDescent="0.25">
      <c r="A48" s="18" t="s">
        <v>304</v>
      </c>
      <c r="B48" s="321" t="s">
        <v>214</v>
      </c>
      <c r="C48" s="31"/>
      <c r="D48" s="31"/>
      <c r="E48" s="31"/>
    </row>
    <row r="49" spans="1:14" hidden="1" x14ac:dyDescent="0.25">
      <c r="A49" s="18" t="s">
        <v>303</v>
      </c>
      <c r="B49" s="322" t="s">
        <v>220</v>
      </c>
      <c r="C49" s="31"/>
      <c r="D49" s="31"/>
      <c r="E49" s="31"/>
    </row>
    <row r="50" spans="1:14" hidden="1" x14ac:dyDescent="0.25">
      <c r="A50" s="18" t="s">
        <v>296</v>
      </c>
      <c r="B50" s="322" t="str">
        <f>"-  to meet additional demand"</f>
        <v>-  to meet additional demand</v>
      </c>
      <c r="C50" s="32">
        <v>0</v>
      </c>
      <c r="D50" s="32">
        <v>0</v>
      </c>
      <c r="E50" s="32"/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</row>
    <row r="51" spans="1:14" hidden="1" x14ac:dyDescent="0.25">
      <c r="A51" s="18" t="s">
        <v>296</v>
      </c>
      <c r="B51" s="322" t="str">
        <f>"-  to improve level of service"</f>
        <v>-  to improve level of service</v>
      </c>
      <c r="C51" s="32">
        <v>7170.5897100000002</v>
      </c>
      <c r="D51" s="32">
        <v>18433.704440000001</v>
      </c>
      <c r="E51" s="32"/>
      <c r="F51" s="33">
        <v>23599.929329999999</v>
      </c>
      <c r="G51" s="33">
        <v>55130.529920000001</v>
      </c>
      <c r="H51" s="33">
        <v>67884.041200000007</v>
      </c>
      <c r="I51" s="33">
        <v>58400.510320000001</v>
      </c>
      <c r="J51" s="33">
        <v>2639.9601600000001</v>
      </c>
      <c r="K51" s="33">
        <v>51.089060000000003</v>
      </c>
      <c r="L51" s="33">
        <v>52.621749999999999</v>
      </c>
      <c r="M51" s="33">
        <v>54.200389999999999</v>
      </c>
      <c r="N51" s="33">
        <v>55.8264</v>
      </c>
    </row>
    <row r="52" spans="1:14" hidden="1" x14ac:dyDescent="0.25">
      <c r="A52" s="18" t="s">
        <v>296</v>
      </c>
      <c r="B52" s="322" t="str">
        <f>"-  to replace existing assets"</f>
        <v>-  to replace existing assets</v>
      </c>
      <c r="C52" s="32">
        <v>11135.605600000001</v>
      </c>
      <c r="D52" s="32">
        <v>15982.42202</v>
      </c>
      <c r="E52" s="32"/>
      <c r="F52" s="33">
        <v>23812.064869999998</v>
      </c>
      <c r="G52" s="33">
        <v>20218.205160000001</v>
      </c>
      <c r="H52" s="33">
        <v>12980.32331</v>
      </c>
      <c r="I52" s="33">
        <v>12419.49863</v>
      </c>
      <c r="J52" s="33">
        <v>8940.6772000000001</v>
      </c>
      <c r="K52" s="33">
        <v>10760.57538</v>
      </c>
      <c r="L52" s="33">
        <v>11146.48452</v>
      </c>
      <c r="M52" s="33">
        <v>10007.515939999999</v>
      </c>
      <c r="N52" s="33">
        <v>9791.5141399999993</v>
      </c>
    </row>
    <row r="53" spans="1:14" hidden="1" x14ac:dyDescent="0.25">
      <c r="A53" s="18" t="s">
        <v>303</v>
      </c>
      <c r="B53" s="322" t="s">
        <v>215</v>
      </c>
      <c r="C53" s="32"/>
      <c r="D53" s="32"/>
      <c r="E53" s="32"/>
      <c r="F53" s="33"/>
      <c r="G53" s="33"/>
      <c r="H53" s="33"/>
      <c r="I53" s="33"/>
      <c r="J53" s="33"/>
      <c r="K53" s="33"/>
      <c r="L53" s="33"/>
      <c r="M53" s="33"/>
      <c r="N53" s="33"/>
    </row>
    <row r="54" spans="1:14" hidden="1" x14ac:dyDescent="0.25">
      <c r="A54" s="18" t="s">
        <v>303</v>
      </c>
      <c r="B54" s="322" t="s">
        <v>216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303</v>
      </c>
      <c r="B55" s="322"/>
      <c r="C55" s="32"/>
      <c r="D55" s="32"/>
      <c r="E55" s="32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75" hidden="1" thickBot="1" x14ac:dyDescent="0.3">
      <c r="A56" s="18" t="s">
        <v>303</v>
      </c>
      <c r="B56" s="323" t="s">
        <v>217</v>
      </c>
      <c r="C56" s="34">
        <v>18306.195310000003</v>
      </c>
      <c r="D56" s="34">
        <f>SUBTOTAL(9,D48:D55)</f>
        <v>34416.126459999999</v>
      </c>
      <c r="E56" s="34"/>
      <c r="F56" s="34">
        <f t="shared" ref="F56:N56" si="11">SUBTOTAL(9,F48:F55)</f>
        <v>47411.994200000001</v>
      </c>
      <c r="G56" s="34">
        <f t="shared" si="11"/>
        <v>75348.735079999999</v>
      </c>
      <c r="H56" s="34">
        <f t="shared" si="11"/>
        <v>80864.364510000014</v>
      </c>
      <c r="I56" s="34">
        <f t="shared" si="11"/>
        <v>70820.008950000003</v>
      </c>
      <c r="J56" s="34">
        <f t="shared" si="11"/>
        <v>11580.637360000001</v>
      </c>
      <c r="K56" s="34">
        <f t="shared" si="11"/>
        <v>10811.66444</v>
      </c>
      <c r="L56" s="34">
        <f t="shared" si="11"/>
        <v>11199.10627</v>
      </c>
      <c r="M56" s="34">
        <f t="shared" si="11"/>
        <v>10061.716329999999</v>
      </c>
      <c r="N56" s="34">
        <f t="shared" si="11"/>
        <v>9847.3405399999992</v>
      </c>
    </row>
    <row r="57" spans="1:14" hidden="1" x14ac:dyDescent="0.25">
      <c r="A57" s="18" t="s">
        <v>303</v>
      </c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324" customFormat="1" ht="21" hidden="1" x14ac:dyDescent="0.35">
      <c r="A58" s="18" t="s">
        <v>303</v>
      </c>
      <c r="B58" s="325" t="s">
        <v>239</v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</row>
    <row r="59" spans="1:14" x14ac:dyDescent="0.25">
      <c r="A59" s="18" t="s">
        <v>302</v>
      </c>
      <c r="B59" s="55" t="s">
        <v>336</v>
      </c>
      <c r="C59" s="31"/>
      <c r="D59" s="31"/>
      <c r="E59" s="31"/>
    </row>
    <row r="60" spans="1:14" x14ac:dyDescent="0.25">
      <c r="A60" s="18" t="s">
        <v>302</v>
      </c>
      <c r="B60" s="48" t="str">
        <f>"-  to meet additional demand"</f>
        <v>-  to meet additional demand</v>
      </c>
      <c r="C60" s="32">
        <v>0</v>
      </c>
      <c r="D60" s="32">
        <f t="shared" ref="D60:D62" si="12">D50</f>
        <v>0</v>
      </c>
      <c r="E60" s="32">
        <f>D60-C60</f>
        <v>0</v>
      </c>
      <c r="F60" s="32">
        <f t="shared" ref="F60:N60" si="13">F50</f>
        <v>0</v>
      </c>
      <c r="G60" s="32">
        <f t="shared" si="13"/>
        <v>0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3"/>
        <v>0</v>
      </c>
    </row>
    <row r="61" spans="1:14" x14ac:dyDescent="0.25">
      <c r="A61" s="18" t="s">
        <v>302</v>
      </c>
      <c r="B61" s="48" t="str">
        <f>"-  to improve level of service"</f>
        <v>-  to improve level of service</v>
      </c>
      <c r="C61" s="32">
        <v>7170.5897100000002</v>
      </c>
      <c r="D61" s="32">
        <f t="shared" si="12"/>
        <v>18433.704440000001</v>
      </c>
      <c r="E61" s="32">
        <f>D61-C61</f>
        <v>11263.114730000001</v>
      </c>
      <c r="F61" s="32">
        <f t="shared" ref="F61:N61" si="14">F51</f>
        <v>23599.929329999999</v>
      </c>
      <c r="G61" s="32">
        <f t="shared" si="14"/>
        <v>55130.529920000001</v>
      </c>
      <c r="H61" s="32">
        <f t="shared" si="14"/>
        <v>67884.041200000007</v>
      </c>
      <c r="I61" s="32">
        <f t="shared" si="14"/>
        <v>58400.510320000001</v>
      </c>
      <c r="J61" s="32">
        <f t="shared" si="14"/>
        <v>2639.9601600000001</v>
      </c>
      <c r="K61" s="32">
        <f t="shared" si="14"/>
        <v>51.089060000000003</v>
      </c>
      <c r="L61" s="32">
        <f t="shared" si="14"/>
        <v>52.621749999999999</v>
      </c>
      <c r="M61" s="32">
        <f t="shared" si="14"/>
        <v>54.200389999999999</v>
      </c>
      <c r="N61" s="32">
        <f t="shared" si="14"/>
        <v>55.8264</v>
      </c>
    </row>
    <row r="62" spans="1:14" x14ac:dyDescent="0.25">
      <c r="A62" s="18" t="s">
        <v>302</v>
      </c>
      <c r="B62" s="48" t="str">
        <f>"-  to replace existing assets"</f>
        <v>-  to replace existing assets</v>
      </c>
      <c r="C62" s="32">
        <v>11135.605600000001</v>
      </c>
      <c r="D62" s="32">
        <f t="shared" si="12"/>
        <v>15982.42202</v>
      </c>
      <c r="E62" s="32">
        <f>D62-C62</f>
        <v>4846.8164199999992</v>
      </c>
      <c r="F62" s="32">
        <f t="shared" ref="F62:N62" si="15">F52</f>
        <v>23812.064869999998</v>
      </c>
      <c r="G62" s="32">
        <f t="shared" si="15"/>
        <v>20218.205160000001</v>
      </c>
      <c r="H62" s="32">
        <f t="shared" si="15"/>
        <v>12980.32331</v>
      </c>
      <c r="I62" s="32">
        <f t="shared" si="15"/>
        <v>12419.49863</v>
      </c>
      <c r="J62" s="32">
        <f t="shared" si="15"/>
        <v>8940.6772000000001</v>
      </c>
      <c r="K62" s="32">
        <f t="shared" si="15"/>
        <v>10760.57538</v>
      </c>
      <c r="L62" s="32">
        <f t="shared" si="15"/>
        <v>11146.48452</v>
      </c>
      <c r="M62" s="32">
        <f t="shared" si="15"/>
        <v>10007.515939999999</v>
      </c>
      <c r="N62" s="32">
        <f t="shared" si="15"/>
        <v>9791.5141399999993</v>
      </c>
    </row>
    <row r="63" spans="1:14" x14ac:dyDescent="0.25">
      <c r="A63" s="18" t="s">
        <v>302</v>
      </c>
      <c r="B63" s="28"/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75" thickBot="1" x14ac:dyDescent="0.3">
      <c r="A64" s="18" t="s">
        <v>302</v>
      </c>
      <c r="B64" s="56" t="s">
        <v>301</v>
      </c>
      <c r="C64" s="34">
        <v>18306.195310000003</v>
      </c>
      <c r="D64" s="34">
        <f t="shared" ref="D64:N64" si="16">SUBTOTAL(9,D59:D63)</f>
        <v>34416.126459999999</v>
      </c>
      <c r="E64" s="34">
        <f t="shared" si="16"/>
        <v>16109.93115</v>
      </c>
      <c r="F64" s="34">
        <f t="shared" si="16"/>
        <v>47411.994200000001</v>
      </c>
      <c r="G64" s="34">
        <f t="shared" si="16"/>
        <v>75348.735079999999</v>
      </c>
      <c r="H64" s="34">
        <f t="shared" si="16"/>
        <v>80864.364510000014</v>
      </c>
      <c r="I64" s="34">
        <f t="shared" si="16"/>
        <v>70820.008950000003</v>
      </c>
      <c r="J64" s="34">
        <f t="shared" si="16"/>
        <v>11580.637360000001</v>
      </c>
      <c r="K64" s="34">
        <f t="shared" si="16"/>
        <v>10811.66444</v>
      </c>
      <c r="L64" s="34">
        <f t="shared" si="16"/>
        <v>11199.10627</v>
      </c>
      <c r="M64" s="34">
        <f t="shared" si="16"/>
        <v>10061.716329999999</v>
      </c>
      <c r="N64" s="34">
        <f t="shared" si="16"/>
        <v>9847.3405399999992</v>
      </c>
    </row>
    <row r="65" spans="1:14" x14ac:dyDescent="0.25">
      <c r="A65" s="18" t="s">
        <v>333</v>
      </c>
    </row>
    <row r="66" spans="1:14" hidden="1" x14ac:dyDescent="0.25">
      <c r="A66" s="18" t="s">
        <v>337</v>
      </c>
      <c r="B66" s="321"/>
      <c r="C66" s="31"/>
      <c r="D66" s="31"/>
      <c r="E66" s="31"/>
    </row>
    <row r="67" spans="1:14" hidden="1" x14ac:dyDescent="0.25">
      <c r="A67" s="18" t="s">
        <v>346</v>
      </c>
      <c r="B67" s="322"/>
      <c r="C67" s="32">
        <v>0</v>
      </c>
      <c r="D67" s="32">
        <v>0</v>
      </c>
      <c r="E67" s="32"/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</row>
    <row r="68" spans="1:14" hidden="1" x14ac:dyDescent="0.25">
      <c r="A68" s="18" t="s">
        <v>346</v>
      </c>
      <c r="B68" s="322"/>
      <c r="C68" s="32">
        <v>0</v>
      </c>
      <c r="D68" s="32">
        <v>0</v>
      </c>
      <c r="E68" s="32"/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</row>
    <row r="69" spans="1:14" hidden="1" x14ac:dyDescent="0.25">
      <c r="A69" s="18" t="s">
        <v>303</v>
      </c>
      <c r="B69" s="322" t="s">
        <v>210</v>
      </c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</row>
    <row r="70" spans="1:14" hidden="1" x14ac:dyDescent="0.25">
      <c r="A70" s="18" t="s">
        <v>346</v>
      </c>
      <c r="B70" s="322"/>
      <c r="C70" s="32">
        <v>0</v>
      </c>
      <c r="D70" s="32">
        <v>0</v>
      </c>
      <c r="E70" s="32"/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</row>
    <row r="71" spans="1:14" hidden="1" x14ac:dyDescent="0.25">
      <c r="A71" s="18" t="s">
        <v>346</v>
      </c>
      <c r="B71" s="322"/>
      <c r="C71" s="32">
        <v>0</v>
      </c>
      <c r="D71" s="32">
        <v>0</v>
      </c>
      <c r="E71" s="32"/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</row>
    <row r="72" spans="1:14" hidden="1" x14ac:dyDescent="0.25">
      <c r="A72" s="18" t="s">
        <v>303</v>
      </c>
      <c r="B72" s="322"/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.75" hidden="1" thickBot="1" x14ac:dyDescent="0.3">
      <c r="A73" s="18" t="s">
        <v>303</v>
      </c>
      <c r="B73" s="323" t="s">
        <v>213</v>
      </c>
      <c r="C73" s="34">
        <v>0</v>
      </c>
      <c r="D73" s="34">
        <f>SUBTOTAL(9,D65:D72)</f>
        <v>0</v>
      </c>
      <c r="E73" s="34"/>
      <c r="F73" s="34">
        <f t="shared" ref="F73:N73" si="17">SUBTOTAL(9,F65:F72)</f>
        <v>0</v>
      </c>
      <c r="G73" s="34">
        <f t="shared" si="17"/>
        <v>0</v>
      </c>
      <c r="H73" s="34">
        <f t="shared" si="17"/>
        <v>0</v>
      </c>
      <c r="I73" s="34">
        <f t="shared" si="17"/>
        <v>0</v>
      </c>
      <c r="J73" s="34">
        <f t="shared" si="17"/>
        <v>0</v>
      </c>
      <c r="K73" s="34">
        <f t="shared" si="17"/>
        <v>0</v>
      </c>
      <c r="L73" s="34">
        <f t="shared" si="17"/>
        <v>0</v>
      </c>
      <c r="M73" s="34">
        <f t="shared" si="17"/>
        <v>0</v>
      </c>
      <c r="N73" s="34">
        <f t="shared" si="17"/>
        <v>0</v>
      </c>
    </row>
    <row r="74" spans="1:14" hidden="1" x14ac:dyDescent="0.25">
      <c r="A74" s="18" t="s">
        <v>303</v>
      </c>
      <c r="B74" s="320"/>
    </row>
    <row r="75" spans="1:14" hidden="1" x14ac:dyDescent="0.25">
      <c r="A75" s="18" t="s">
        <v>304</v>
      </c>
      <c r="B75" s="321" t="s">
        <v>214</v>
      </c>
      <c r="C75" s="31"/>
      <c r="D75" s="31"/>
      <c r="E75" s="31"/>
    </row>
    <row r="76" spans="1:14" hidden="1" x14ac:dyDescent="0.25">
      <c r="A76" s="18" t="s">
        <v>303</v>
      </c>
      <c r="B76" s="322" t="s">
        <v>220</v>
      </c>
      <c r="C76" s="31"/>
      <c r="D76" s="31"/>
      <c r="E76" s="31"/>
    </row>
    <row r="77" spans="1:14" hidden="1" x14ac:dyDescent="0.25">
      <c r="A77" s="18" t="s">
        <v>296</v>
      </c>
      <c r="B77" s="322" t="str">
        <f>"-  to meet additional demand"</f>
        <v>-  to meet additional demand</v>
      </c>
      <c r="C77" s="32">
        <v>0</v>
      </c>
      <c r="D77" s="32">
        <v>177</v>
      </c>
      <c r="E77" s="32"/>
      <c r="F77" s="33">
        <v>1727.31</v>
      </c>
      <c r="G77" s="33">
        <v>2600.43352</v>
      </c>
      <c r="H77" s="33">
        <v>7686.1131800000003</v>
      </c>
      <c r="I77" s="33">
        <v>141.55190999999999</v>
      </c>
      <c r="J77" s="33">
        <v>741.24185</v>
      </c>
      <c r="K77" s="33">
        <v>3054.8245200000001</v>
      </c>
      <c r="L77" s="33">
        <v>786.38306999999998</v>
      </c>
      <c r="M77" s="33">
        <v>809.97438</v>
      </c>
      <c r="N77" s="33">
        <v>34.212730000000001</v>
      </c>
    </row>
    <row r="78" spans="1:14" hidden="1" x14ac:dyDescent="0.25">
      <c r="A78" s="18" t="s">
        <v>296</v>
      </c>
      <c r="B78" s="322" t="str">
        <f>"-  to improve level of service"</f>
        <v>-  to improve level of service</v>
      </c>
      <c r="C78" s="32">
        <v>3036.0983299999998</v>
      </c>
      <c r="D78" s="32">
        <v>408.47500000000002</v>
      </c>
      <c r="E78" s="32"/>
      <c r="F78" s="33">
        <v>705.89887999999996</v>
      </c>
      <c r="G78" s="33">
        <v>956.26309000000003</v>
      </c>
      <c r="H78" s="33">
        <v>723.71104000000003</v>
      </c>
      <c r="I78" s="33">
        <v>565.41458</v>
      </c>
      <c r="J78" s="33">
        <v>157.29507000000001</v>
      </c>
      <c r="K78" s="33">
        <v>161.91766000000001</v>
      </c>
      <c r="L78" s="33">
        <v>769.74527</v>
      </c>
      <c r="M78" s="33">
        <v>371.51864999999998</v>
      </c>
      <c r="N78" s="33">
        <v>2759.28719</v>
      </c>
    </row>
    <row r="79" spans="1:14" hidden="1" x14ac:dyDescent="0.25">
      <c r="A79" s="18" t="s">
        <v>296</v>
      </c>
      <c r="B79" s="322" t="str">
        <f>"-  to replace existing assets"</f>
        <v>-  to replace existing assets</v>
      </c>
      <c r="C79" s="32">
        <v>3302.17742</v>
      </c>
      <c r="D79" s="32">
        <v>3611.5802800000001</v>
      </c>
      <c r="E79" s="32"/>
      <c r="F79" s="33">
        <v>3560.77358</v>
      </c>
      <c r="G79" s="33">
        <v>4703.9882500000003</v>
      </c>
      <c r="H79" s="33">
        <v>6792.0955700000004</v>
      </c>
      <c r="I79" s="33">
        <v>8506.0457600000009</v>
      </c>
      <c r="J79" s="33">
        <v>3938.84854</v>
      </c>
      <c r="K79" s="33">
        <v>4553.0061699999997</v>
      </c>
      <c r="L79" s="33">
        <v>4354.4202500000001</v>
      </c>
      <c r="M79" s="33">
        <v>4245.6393799999996</v>
      </c>
      <c r="N79" s="33">
        <v>4110.9890100000002</v>
      </c>
    </row>
    <row r="80" spans="1:14" hidden="1" x14ac:dyDescent="0.25">
      <c r="A80" s="18" t="s">
        <v>303</v>
      </c>
      <c r="B80" s="322" t="s">
        <v>215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</row>
    <row r="81" spans="1:14" hidden="1" x14ac:dyDescent="0.25">
      <c r="A81" s="18" t="s">
        <v>303</v>
      </c>
      <c r="B81" s="322" t="s">
        <v>216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idden="1" x14ac:dyDescent="0.25">
      <c r="A82" s="18" t="s">
        <v>303</v>
      </c>
      <c r="B82" s="322"/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.75" hidden="1" thickBot="1" x14ac:dyDescent="0.3">
      <c r="A83" s="18" t="s">
        <v>303</v>
      </c>
      <c r="B83" s="323" t="s">
        <v>217</v>
      </c>
      <c r="C83" s="34">
        <v>6338.2757499999998</v>
      </c>
      <c r="D83" s="34">
        <f>SUBTOTAL(9,D75:D82)</f>
        <v>4197.0552800000005</v>
      </c>
      <c r="E83" s="34"/>
      <c r="F83" s="34">
        <f t="shared" ref="F83:N83" si="18">SUBTOTAL(9,F75:F82)</f>
        <v>5993.9824600000002</v>
      </c>
      <c r="G83" s="34">
        <f t="shared" si="18"/>
        <v>8260.6848600000012</v>
      </c>
      <c r="H83" s="34">
        <f t="shared" si="18"/>
        <v>15201.91979</v>
      </c>
      <c r="I83" s="34">
        <f t="shared" si="18"/>
        <v>9213.0122500000016</v>
      </c>
      <c r="J83" s="34">
        <f t="shared" si="18"/>
        <v>4837.3854599999995</v>
      </c>
      <c r="K83" s="34">
        <f t="shared" si="18"/>
        <v>7769.7483499999998</v>
      </c>
      <c r="L83" s="34">
        <f t="shared" si="18"/>
        <v>5910.5485900000003</v>
      </c>
      <c r="M83" s="34">
        <f t="shared" si="18"/>
        <v>5427.1324100000002</v>
      </c>
      <c r="N83" s="34">
        <f t="shared" si="18"/>
        <v>6904.4889300000004</v>
      </c>
    </row>
    <row r="84" spans="1:14" hidden="1" x14ac:dyDescent="0.25">
      <c r="A84" s="18" t="s">
        <v>303</v>
      </c>
      <c r="B84" s="43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s="324" customFormat="1" ht="21" hidden="1" x14ac:dyDescent="0.35">
      <c r="A85" s="18" t="s">
        <v>303</v>
      </c>
      <c r="B85" s="325" t="s">
        <v>239</v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</row>
    <row r="86" spans="1:14" x14ac:dyDescent="0.25">
      <c r="A86" s="18" t="s">
        <v>302</v>
      </c>
      <c r="B86" s="55" t="s">
        <v>305</v>
      </c>
      <c r="C86" s="31"/>
      <c r="D86" s="31"/>
      <c r="E86" s="31"/>
    </row>
    <row r="87" spans="1:14" x14ac:dyDescent="0.25">
      <c r="A87" s="18" t="s">
        <v>302</v>
      </c>
      <c r="B87" s="48" t="str">
        <f>"-  to meet additional demand"</f>
        <v>-  to meet additional demand</v>
      </c>
      <c r="C87" s="32">
        <v>0</v>
      </c>
      <c r="D87" s="32">
        <f t="shared" ref="D87:D89" si="19">D77</f>
        <v>177</v>
      </c>
      <c r="E87" s="32">
        <f>D87-C87</f>
        <v>177</v>
      </c>
      <c r="F87" s="32">
        <f t="shared" ref="F87:N87" si="20">F77</f>
        <v>1727.31</v>
      </c>
      <c r="G87" s="32">
        <f t="shared" si="20"/>
        <v>2600.43352</v>
      </c>
      <c r="H87" s="32">
        <f t="shared" si="20"/>
        <v>7686.1131800000003</v>
      </c>
      <c r="I87" s="32">
        <f t="shared" si="20"/>
        <v>141.55190999999999</v>
      </c>
      <c r="J87" s="32">
        <f t="shared" si="20"/>
        <v>741.24185</v>
      </c>
      <c r="K87" s="32">
        <f t="shared" si="20"/>
        <v>3054.8245200000001</v>
      </c>
      <c r="L87" s="32">
        <f t="shared" si="20"/>
        <v>786.38306999999998</v>
      </c>
      <c r="M87" s="32">
        <f t="shared" si="20"/>
        <v>809.97438</v>
      </c>
      <c r="N87" s="32">
        <f t="shared" si="20"/>
        <v>34.212730000000001</v>
      </c>
    </row>
    <row r="88" spans="1:14" x14ac:dyDescent="0.25">
      <c r="A88" s="18" t="s">
        <v>302</v>
      </c>
      <c r="B88" s="48" t="str">
        <f>"-  to improve level of service"</f>
        <v>-  to improve level of service</v>
      </c>
      <c r="C88" s="32">
        <v>3036.0983299999998</v>
      </c>
      <c r="D88" s="32">
        <f t="shared" si="19"/>
        <v>408.47500000000002</v>
      </c>
      <c r="E88" s="32">
        <f>D88-C88</f>
        <v>-2627.6233299999999</v>
      </c>
      <c r="F88" s="32">
        <f t="shared" ref="F88:N88" si="21">F78</f>
        <v>705.89887999999996</v>
      </c>
      <c r="G88" s="32">
        <f t="shared" si="21"/>
        <v>956.26309000000003</v>
      </c>
      <c r="H88" s="32">
        <f t="shared" si="21"/>
        <v>723.71104000000003</v>
      </c>
      <c r="I88" s="32">
        <f t="shared" si="21"/>
        <v>565.41458</v>
      </c>
      <c r="J88" s="32">
        <f t="shared" si="21"/>
        <v>157.29507000000001</v>
      </c>
      <c r="K88" s="32">
        <f t="shared" si="21"/>
        <v>161.91766000000001</v>
      </c>
      <c r="L88" s="32">
        <f t="shared" si="21"/>
        <v>769.74527</v>
      </c>
      <c r="M88" s="32">
        <f t="shared" si="21"/>
        <v>371.51864999999998</v>
      </c>
      <c r="N88" s="32">
        <f t="shared" si="21"/>
        <v>2759.28719</v>
      </c>
    </row>
    <row r="89" spans="1:14" x14ac:dyDescent="0.25">
      <c r="A89" s="18" t="s">
        <v>302</v>
      </c>
      <c r="B89" s="48" t="str">
        <f>"-  to replace existing assets"</f>
        <v>-  to replace existing assets</v>
      </c>
      <c r="C89" s="32">
        <v>3302.17742</v>
      </c>
      <c r="D89" s="32">
        <f t="shared" si="19"/>
        <v>3611.5802800000001</v>
      </c>
      <c r="E89" s="32">
        <f>D89-C89</f>
        <v>309.40286000000015</v>
      </c>
      <c r="F89" s="32">
        <f t="shared" ref="F89:N89" si="22">F79</f>
        <v>3560.77358</v>
      </c>
      <c r="G89" s="32">
        <f t="shared" si="22"/>
        <v>4703.9882500000003</v>
      </c>
      <c r="H89" s="32">
        <f t="shared" si="22"/>
        <v>6792.0955700000004</v>
      </c>
      <c r="I89" s="32">
        <f t="shared" si="22"/>
        <v>8506.0457600000009</v>
      </c>
      <c r="J89" s="32">
        <f t="shared" si="22"/>
        <v>3938.84854</v>
      </c>
      <c r="K89" s="32">
        <f t="shared" si="22"/>
        <v>4553.0061699999997</v>
      </c>
      <c r="L89" s="32">
        <f t="shared" si="22"/>
        <v>4354.4202500000001</v>
      </c>
      <c r="M89" s="32">
        <f t="shared" si="22"/>
        <v>4245.6393799999996</v>
      </c>
      <c r="N89" s="32">
        <f t="shared" si="22"/>
        <v>4110.9890100000002</v>
      </c>
    </row>
    <row r="90" spans="1:14" x14ac:dyDescent="0.25">
      <c r="A90" s="18" t="s">
        <v>302</v>
      </c>
      <c r="B90" s="28"/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.75" thickBot="1" x14ac:dyDescent="0.3">
      <c r="A91" s="18" t="s">
        <v>302</v>
      </c>
      <c r="B91" s="56" t="s">
        <v>261</v>
      </c>
      <c r="C91" s="34">
        <v>6338.2757499999998</v>
      </c>
      <c r="D91" s="34">
        <f t="shared" ref="D91:N91" si="23">SUBTOTAL(9,D86:D90)</f>
        <v>4197.0552800000005</v>
      </c>
      <c r="E91" s="34">
        <f t="shared" si="23"/>
        <v>-2141.2204699999998</v>
      </c>
      <c r="F91" s="34">
        <f t="shared" si="23"/>
        <v>5993.9824600000002</v>
      </c>
      <c r="G91" s="34">
        <f t="shared" si="23"/>
        <v>8260.6848600000012</v>
      </c>
      <c r="H91" s="34">
        <f t="shared" si="23"/>
        <v>15201.91979</v>
      </c>
      <c r="I91" s="34">
        <f t="shared" si="23"/>
        <v>9213.0122500000016</v>
      </c>
      <c r="J91" s="34">
        <f t="shared" si="23"/>
        <v>4837.3854599999995</v>
      </c>
      <c r="K91" s="34">
        <f t="shared" si="23"/>
        <v>7769.7483499999998</v>
      </c>
      <c r="L91" s="34">
        <f t="shared" si="23"/>
        <v>5910.5485900000003</v>
      </c>
      <c r="M91" s="34">
        <f t="shared" si="23"/>
        <v>5427.1324100000002</v>
      </c>
      <c r="N91" s="34">
        <f t="shared" si="23"/>
        <v>6904.4889300000004</v>
      </c>
    </row>
    <row r="92" spans="1:14" x14ac:dyDescent="0.25">
      <c r="A92" s="18" t="s">
        <v>333</v>
      </c>
    </row>
    <row r="93" spans="1:14" hidden="1" x14ac:dyDescent="0.25">
      <c r="A93" s="18" t="s">
        <v>337</v>
      </c>
      <c r="B93" s="321"/>
      <c r="C93" s="31"/>
      <c r="D93" s="31"/>
      <c r="E93" s="31"/>
    </row>
    <row r="94" spans="1:14" hidden="1" x14ac:dyDescent="0.25">
      <c r="A94" s="18" t="s">
        <v>346</v>
      </c>
      <c r="B94" s="322"/>
      <c r="C94" s="32">
        <v>0</v>
      </c>
      <c r="D94" s="32">
        <v>0</v>
      </c>
      <c r="E94" s="32"/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</row>
    <row r="95" spans="1:14" hidden="1" x14ac:dyDescent="0.25">
      <c r="A95" s="18" t="s">
        <v>346</v>
      </c>
      <c r="B95" s="322"/>
      <c r="C95" s="32">
        <v>0</v>
      </c>
      <c r="D95" s="32">
        <v>0</v>
      </c>
      <c r="E95" s="32"/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</row>
    <row r="96" spans="1:14" hidden="1" x14ac:dyDescent="0.25">
      <c r="A96" s="18" t="s">
        <v>303</v>
      </c>
      <c r="B96" s="322" t="s">
        <v>210</v>
      </c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</row>
    <row r="97" spans="1:14" hidden="1" x14ac:dyDescent="0.25">
      <c r="A97" s="18" t="s">
        <v>346</v>
      </c>
      <c r="B97" s="322"/>
      <c r="C97" s="32">
        <v>0</v>
      </c>
      <c r="D97" s="32">
        <v>0</v>
      </c>
      <c r="E97" s="32"/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</row>
    <row r="98" spans="1:14" hidden="1" x14ac:dyDescent="0.25">
      <c r="A98" s="18" t="s">
        <v>346</v>
      </c>
      <c r="B98" s="322"/>
      <c r="C98" s="32">
        <v>0</v>
      </c>
      <c r="D98" s="32">
        <v>0</v>
      </c>
      <c r="E98" s="32"/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</row>
    <row r="99" spans="1:14" hidden="1" x14ac:dyDescent="0.25">
      <c r="A99" s="18" t="s">
        <v>303</v>
      </c>
      <c r="B99" s="322"/>
      <c r="C99" s="32"/>
      <c r="D99" s="32"/>
      <c r="E99" s="32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5.75" hidden="1" thickBot="1" x14ac:dyDescent="0.3">
      <c r="A100" s="18" t="s">
        <v>303</v>
      </c>
      <c r="B100" s="323" t="s">
        <v>213</v>
      </c>
      <c r="C100" s="34">
        <v>0</v>
      </c>
      <c r="D100" s="34">
        <f>SUBTOTAL(9,D92:D99)</f>
        <v>0</v>
      </c>
      <c r="E100" s="34"/>
      <c r="F100" s="34">
        <f t="shared" ref="F100:N100" si="24">SUBTOTAL(9,F92:F99)</f>
        <v>0</v>
      </c>
      <c r="G100" s="34">
        <f t="shared" si="24"/>
        <v>0</v>
      </c>
      <c r="H100" s="34">
        <f t="shared" si="24"/>
        <v>0</v>
      </c>
      <c r="I100" s="34">
        <f t="shared" si="24"/>
        <v>0</v>
      </c>
      <c r="J100" s="34">
        <f t="shared" si="24"/>
        <v>0</v>
      </c>
      <c r="K100" s="34">
        <f t="shared" si="24"/>
        <v>0</v>
      </c>
      <c r="L100" s="34">
        <f t="shared" si="24"/>
        <v>0</v>
      </c>
      <c r="M100" s="34">
        <f t="shared" si="24"/>
        <v>0</v>
      </c>
      <c r="N100" s="34">
        <f t="shared" si="24"/>
        <v>0</v>
      </c>
    </row>
    <row r="101" spans="1:14" hidden="1" x14ac:dyDescent="0.25">
      <c r="A101" s="18" t="s">
        <v>303</v>
      </c>
      <c r="B101" s="320"/>
    </row>
    <row r="102" spans="1:14" hidden="1" x14ac:dyDescent="0.25">
      <c r="A102" s="18" t="s">
        <v>304</v>
      </c>
      <c r="B102" s="321" t="s">
        <v>214</v>
      </c>
      <c r="C102" s="31"/>
      <c r="D102" s="31"/>
      <c r="E102" s="31"/>
    </row>
    <row r="103" spans="1:14" hidden="1" x14ac:dyDescent="0.25">
      <c r="A103" s="18" t="s">
        <v>303</v>
      </c>
      <c r="B103" s="322" t="s">
        <v>220</v>
      </c>
      <c r="C103" s="31"/>
      <c r="D103" s="31"/>
      <c r="E103" s="31"/>
    </row>
    <row r="104" spans="1:14" hidden="1" x14ac:dyDescent="0.25">
      <c r="A104" s="18" t="s">
        <v>296</v>
      </c>
      <c r="B104" s="322" t="str">
        <f>"-  to meet additional demand"</f>
        <v>-  to meet additional demand</v>
      </c>
      <c r="C104" s="32">
        <v>0</v>
      </c>
      <c r="D104" s="32">
        <v>0</v>
      </c>
      <c r="E104" s="32"/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</row>
    <row r="105" spans="1:14" hidden="1" x14ac:dyDescent="0.25">
      <c r="A105" s="18" t="s">
        <v>296</v>
      </c>
      <c r="B105" s="322" t="str">
        <f>"-  to improve level of service"</f>
        <v>-  to improve level of service</v>
      </c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296</v>
      </c>
      <c r="B106" s="322" t="str">
        <f>"-  to replace existing assets"</f>
        <v>-  to replace existing assets</v>
      </c>
      <c r="C106" s="32">
        <v>6763.5689199999997</v>
      </c>
      <c r="D106" s="32">
        <v>1386.625</v>
      </c>
      <c r="E106" s="32"/>
      <c r="F106" s="33">
        <v>4975.6275999999998</v>
      </c>
      <c r="G106" s="33">
        <v>11318.822609999999</v>
      </c>
      <c r="H106" s="33">
        <v>7763.3646099999996</v>
      </c>
      <c r="I106" s="33">
        <v>5692.9566599999998</v>
      </c>
      <c r="J106" s="33">
        <v>5960.1496699999998</v>
      </c>
      <c r="K106" s="33">
        <v>6202.7642100000003</v>
      </c>
      <c r="L106" s="33">
        <v>11448.132229999999</v>
      </c>
      <c r="M106" s="33">
        <v>13168.36131</v>
      </c>
      <c r="N106" s="33">
        <v>7078.8126700000003</v>
      </c>
    </row>
    <row r="107" spans="1:14" hidden="1" x14ac:dyDescent="0.25">
      <c r="A107" s="18" t="s">
        <v>303</v>
      </c>
      <c r="B107" s="322" t="s">
        <v>215</v>
      </c>
      <c r="C107" s="32"/>
      <c r="D107" s="32"/>
      <c r="E107" s="32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idden="1" x14ac:dyDescent="0.25">
      <c r="A108" s="18" t="s">
        <v>303</v>
      </c>
      <c r="B108" s="322" t="s">
        <v>216</v>
      </c>
      <c r="C108" s="32"/>
      <c r="D108" s="32"/>
      <c r="E108" s="32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idden="1" x14ac:dyDescent="0.25">
      <c r="A109" s="18" t="s">
        <v>303</v>
      </c>
      <c r="B109" s="322"/>
      <c r="C109" s="32"/>
      <c r="D109" s="32"/>
      <c r="E109" s="32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.75" hidden="1" thickBot="1" x14ac:dyDescent="0.3">
      <c r="A110" s="18" t="s">
        <v>303</v>
      </c>
      <c r="B110" s="323" t="s">
        <v>217</v>
      </c>
      <c r="C110" s="34">
        <v>6763.5689199999997</v>
      </c>
      <c r="D110" s="34">
        <f>SUBTOTAL(9,D102:D109)</f>
        <v>1386.625</v>
      </c>
      <c r="E110" s="34"/>
      <c r="F110" s="34">
        <f t="shared" ref="F110:N110" si="25">SUBTOTAL(9,F102:F109)</f>
        <v>4975.6275999999998</v>
      </c>
      <c r="G110" s="34">
        <f t="shared" si="25"/>
        <v>11318.822609999999</v>
      </c>
      <c r="H110" s="34">
        <f t="shared" si="25"/>
        <v>7763.3646099999996</v>
      </c>
      <c r="I110" s="34">
        <f t="shared" si="25"/>
        <v>5692.9566599999998</v>
      </c>
      <c r="J110" s="34">
        <f t="shared" si="25"/>
        <v>5960.1496699999998</v>
      </c>
      <c r="K110" s="34">
        <f t="shared" si="25"/>
        <v>6202.7642100000003</v>
      </c>
      <c r="L110" s="34">
        <f t="shared" si="25"/>
        <v>11448.132229999999</v>
      </c>
      <c r="M110" s="34">
        <f t="shared" si="25"/>
        <v>13168.36131</v>
      </c>
      <c r="N110" s="34">
        <f t="shared" si="25"/>
        <v>7078.8126700000003</v>
      </c>
    </row>
    <row r="111" spans="1:14" hidden="1" x14ac:dyDescent="0.25">
      <c r="A111" s="18" t="s">
        <v>303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324" customFormat="1" ht="21" hidden="1" x14ac:dyDescent="0.35">
      <c r="A112" s="18" t="s">
        <v>303</v>
      </c>
      <c r="B112" s="325" t="s">
        <v>239</v>
      </c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</row>
    <row r="113" spans="1:14" x14ac:dyDescent="0.25">
      <c r="A113" s="18" t="s">
        <v>302</v>
      </c>
      <c r="B113" s="55" t="s">
        <v>307</v>
      </c>
      <c r="C113" s="31"/>
      <c r="D113" s="31"/>
      <c r="E113" s="31"/>
    </row>
    <row r="114" spans="1:14" x14ac:dyDescent="0.25">
      <c r="A114" s="18" t="s">
        <v>302</v>
      </c>
      <c r="B114" s="48" t="str">
        <f>"-  to meet additional demand"</f>
        <v>-  to meet additional demand</v>
      </c>
      <c r="C114" s="32">
        <v>0</v>
      </c>
      <c r="D114" s="32">
        <f t="shared" ref="D114:D116" si="26">D104</f>
        <v>0</v>
      </c>
      <c r="E114" s="32">
        <f>D114-C114</f>
        <v>0</v>
      </c>
      <c r="F114" s="32">
        <f t="shared" ref="F114:N114" si="27">F104</f>
        <v>0</v>
      </c>
      <c r="G114" s="32">
        <f t="shared" si="27"/>
        <v>0</v>
      </c>
      <c r="H114" s="32">
        <f t="shared" si="27"/>
        <v>0</v>
      </c>
      <c r="I114" s="32">
        <f t="shared" si="27"/>
        <v>0</v>
      </c>
      <c r="J114" s="32">
        <f t="shared" si="27"/>
        <v>0</v>
      </c>
      <c r="K114" s="32">
        <f t="shared" si="27"/>
        <v>0</v>
      </c>
      <c r="L114" s="32">
        <f t="shared" si="27"/>
        <v>0</v>
      </c>
      <c r="M114" s="32">
        <f t="shared" si="27"/>
        <v>0</v>
      </c>
      <c r="N114" s="32">
        <f t="shared" si="27"/>
        <v>0</v>
      </c>
    </row>
    <row r="115" spans="1:14" x14ac:dyDescent="0.25">
      <c r="A115" s="18" t="s">
        <v>302</v>
      </c>
      <c r="B115" s="48" t="str">
        <f>"-  to improve level of service"</f>
        <v>-  to improve level of service</v>
      </c>
      <c r="C115" s="32">
        <v>0</v>
      </c>
      <c r="D115" s="32">
        <f t="shared" si="26"/>
        <v>0</v>
      </c>
      <c r="E115" s="32">
        <f>D115-C115</f>
        <v>0</v>
      </c>
      <c r="F115" s="32">
        <f t="shared" ref="F115:N115" si="28">F105</f>
        <v>0</v>
      </c>
      <c r="G115" s="32">
        <f t="shared" si="28"/>
        <v>0</v>
      </c>
      <c r="H115" s="32">
        <f t="shared" si="28"/>
        <v>0</v>
      </c>
      <c r="I115" s="32">
        <f t="shared" si="28"/>
        <v>0</v>
      </c>
      <c r="J115" s="32">
        <f t="shared" si="28"/>
        <v>0</v>
      </c>
      <c r="K115" s="32">
        <f t="shared" si="28"/>
        <v>0</v>
      </c>
      <c r="L115" s="32">
        <f t="shared" si="28"/>
        <v>0</v>
      </c>
      <c r="M115" s="32">
        <f t="shared" si="28"/>
        <v>0</v>
      </c>
      <c r="N115" s="32">
        <f t="shared" si="28"/>
        <v>0</v>
      </c>
    </row>
    <row r="116" spans="1:14" x14ac:dyDescent="0.25">
      <c r="A116" s="18" t="s">
        <v>302</v>
      </c>
      <c r="B116" s="48" t="str">
        <f>"-  to replace existing assets"</f>
        <v>-  to replace existing assets</v>
      </c>
      <c r="C116" s="32">
        <v>6763.5689199999997</v>
      </c>
      <c r="D116" s="32">
        <f t="shared" si="26"/>
        <v>1386.625</v>
      </c>
      <c r="E116" s="32">
        <f>D116-C116</f>
        <v>-5376.9439199999997</v>
      </c>
      <c r="F116" s="32">
        <f t="shared" ref="F116:N116" si="29">F106</f>
        <v>4975.6275999999998</v>
      </c>
      <c r="G116" s="32">
        <f t="shared" si="29"/>
        <v>11318.822609999999</v>
      </c>
      <c r="H116" s="32">
        <f t="shared" si="29"/>
        <v>7763.3646099999996</v>
      </c>
      <c r="I116" s="32">
        <f t="shared" si="29"/>
        <v>5692.9566599999998</v>
      </c>
      <c r="J116" s="32">
        <f t="shared" si="29"/>
        <v>5960.1496699999998</v>
      </c>
      <c r="K116" s="32">
        <f t="shared" si="29"/>
        <v>6202.7642100000003</v>
      </c>
      <c r="L116" s="32">
        <f t="shared" si="29"/>
        <v>11448.132229999999</v>
      </c>
      <c r="M116" s="32">
        <f t="shared" si="29"/>
        <v>13168.36131</v>
      </c>
      <c r="N116" s="32">
        <f t="shared" si="29"/>
        <v>7078.8126700000003</v>
      </c>
    </row>
    <row r="117" spans="1:14" x14ac:dyDescent="0.25">
      <c r="A117" s="18" t="s">
        <v>302</v>
      </c>
      <c r="B117" s="28"/>
      <c r="C117" s="32"/>
      <c r="D117" s="32"/>
      <c r="E117" s="32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.75" thickBot="1" x14ac:dyDescent="0.3">
      <c r="A118" s="18" t="s">
        <v>302</v>
      </c>
      <c r="B118" s="56" t="s">
        <v>308</v>
      </c>
      <c r="C118" s="34">
        <v>6763.5689199999997</v>
      </c>
      <c r="D118" s="34">
        <f t="shared" ref="D118:N118" si="30">SUBTOTAL(9,D113:D117)</f>
        <v>1386.625</v>
      </c>
      <c r="E118" s="34">
        <f t="shared" si="30"/>
        <v>-5376.9439199999997</v>
      </c>
      <c r="F118" s="34">
        <f t="shared" si="30"/>
        <v>4975.6275999999998</v>
      </c>
      <c r="G118" s="34">
        <f t="shared" si="30"/>
        <v>11318.822609999999</v>
      </c>
      <c r="H118" s="34">
        <f t="shared" si="30"/>
        <v>7763.3646099999996</v>
      </c>
      <c r="I118" s="34">
        <f t="shared" si="30"/>
        <v>5692.9566599999998</v>
      </c>
      <c r="J118" s="34">
        <f t="shared" si="30"/>
        <v>5960.1496699999998</v>
      </c>
      <c r="K118" s="34">
        <f t="shared" si="30"/>
        <v>6202.7642100000003</v>
      </c>
      <c r="L118" s="34">
        <f t="shared" si="30"/>
        <v>11448.132229999999</v>
      </c>
      <c r="M118" s="34">
        <f t="shared" si="30"/>
        <v>13168.36131</v>
      </c>
      <c r="N118" s="34">
        <f t="shared" si="30"/>
        <v>7078.8126700000003</v>
      </c>
    </row>
    <row r="119" spans="1:14" x14ac:dyDescent="0.25">
      <c r="A119" s="18" t="s">
        <v>333</v>
      </c>
    </row>
    <row r="120" spans="1:14" hidden="1" x14ac:dyDescent="0.25">
      <c r="A120" s="18" t="s">
        <v>337</v>
      </c>
      <c r="B120" s="321"/>
      <c r="C120" s="31"/>
      <c r="D120" s="31"/>
      <c r="E120" s="31"/>
    </row>
    <row r="121" spans="1:14" hidden="1" x14ac:dyDescent="0.25">
      <c r="A121" s="18" t="s">
        <v>346</v>
      </c>
      <c r="B121" s="322"/>
      <c r="C121" s="32">
        <v>0</v>
      </c>
      <c r="D121" s="32">
        <v>0</v>
      </c>
      <c r="E121" s="32"/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</row>
    <row r="122" spans="1:14" hidden="1" x14ac:dyDescent="0.25">
      <c r="A122" s="18" t="s">
        <v>346</v>
      </c>
      <c r="B122" s="322"/>
      <c r="C122" s="32">
        <v>0</v>
      </c>
      <c r="D122" s="32">
        <v>0</v>
      </c>
      <c r="E122" s="32"/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</row>
    <row r="123" spans="1:14" hidden="1" x14ac:dyDescent="0.25">
      <c r="A123" s="18" t="s">
        <v>303</v>
      </c>
      <c r="B123" s="322" t="s">
        <v>210</v>
      </c>
      <c r="C123" s="32"/>
      <c r="D123" s="32"/>
      <c r="E123" s="32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idden="1" x14ac:dyDescent="0.25">
      <c r="A124" s="18" t="s">
        <v>346</v>
      </c>
      <c r="B124" s="322"/>
      <c r="C124" s="32">
        <v>0</v>
      </c>
      <c r="D124" s="32">
        <v>0</v>
      </c>
      <c r="E124" s="32"/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</row>
    <row r="125" spans="1:14" hidden="1" x14ac:dyDescent="0.25">
      <c r="A125" s="18" t="s">
        <v>346</v>
      </c>
      <c r="B125" s="322"/>
      <c r="C125" s="32">
        <v>0</v>
      </c>
      <c r="D125" s="32">
        <v>0</v>
      </c>
      <c r="E125" s="32"/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</row>
    <row r="126" spans="1:14" hidden="1" x14ac:dyDescent="0.25">
      <c r="A126" s="18" t="s">
        <v>303</v>
      </c>
      <c r="B126" s="322"/>
      <c r="C126" s="32"/>
      <c r="D126" s="32"/>
      <c r="E126" s="32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5.75" hidden="1" thickBot="1" x14ac:dyDescent="0.3">
      <c r="A127" s="18" t="s">
        <v>303</v>
      </c>
      <c r="B127" s="323" t="s">
        <v>213</v>
      </c>
      <c r="C127" s="34">
        <v>0</v>
      </c>
      <c r="D127" s="34">
        <f>SUBTOTAL(9,D119:D126)</f>
        <v>0</v>
      </c>
      <c r="E127" s="34"/>
      <c r="F127" s="34">
        <f t="shared" ref="F127:N127" si="31">SUBTOTAL(9,F119:F126)</f>
        <v>0</v>
      </c>
      <c r="G127" s="34">
        <f t="shared" si="31"/>
        <v>0</v>
      </c>
      <c r="H127" s="34">
        <f t="shared" si="31"/>
        <v>0</v>
      </c>
      <c r="I127" s="34">
        <f t="shared" si="31"/>
        <v>0</v>
      </c>
      <c r="J127" s="34">
        <f t="shared" si="31"/>
        <v>0</v>
      </c>
      <c r="K127" s="34">
        <f t="shared" si="31"/>
        <v>0</v>
      </c>
      <c r="L127" s="34">
        <f t="shared" si="31"/>
        <v>0</v>
      </c>
      <c r="M127" s="34">
        <f t="shared" si="31"/>
        <v>0</v>
      </c>
      <c r="N127" s="34">
        <f t="shared" si="31"/>
        <v>0</v>
      </c>
    </row>
    <row r="128" spans="1:14" hidden="1" x14ac:dyDescent="0.25">
      <c r="A128" s="18" t="s">
        <v>303</v>
      </c>
      <c r="B128" s="320"/>
    </row>
    <row r="129" spans="1:14" hidden="1" x14ac:dyDescent="0.25">
      <c r="A129" s="18" t="s">
        <v>304</v>
      </c>
      <c r="B129" s="321" t="s">
        <v>214</v>
      </c>
      <c r="C129" s="31"/>
      <c r="D129" s="31"/>
      <c r="E129" s="31"/>
    </row>
    <row r="130" spans="1:14" hidden="1" x14ac:dyDescent="0.25">
      <c r="A130" s="18" t="s">
        <v>303</v>
      </c>
      <c r="B130" s="322" t="s">
        <v>220</v>
      </c>
      <c r="C130" s="31"/>
      <c r="D130" s="31"/>
      <c r="E130" s="31"/>
    </row>
    <row r="131" spans="1:14" hidden="1" x14ac:dyDescent="0.25">
      <c r="A131" s="18" t="s">
        <v>296</v>
      </c>
      <c r="B131" s="322" t="str">
        <f>"-  to meet additional demand"</f>
        <v>-  to meet additional demand</v>
      </c>
      <c r="C131" s="32">
        <v>0</v>
      </c>
      <c r="D131" s="32">
        <v>24388.78</v>
      </c>
      <c r="E131" s="32"/>
      <c r="F131" s="33">
        <v>15145.022000000001</v>
      </c>
      <c r="G131" s="33">
        <v>702.70719999999994</v>
      </c>
      <c r="H131" s="33">
        <v>1251.1830199999999</v>
      </c>
      <c r="I131" s="33">
        <v>1165.98334</v>
      </c>
      <c r="J131" s="33">
        <v>1276.81303</v>
      </c>
      <c r="K131" s="33">
        <v>7513.0973800000002</v>
      </c>
      <c r="L131" s="33">
        <v>10211.58554</v>
      </c>
      <c r="M131" s="33">
        <v>9665.6098999999995</v>
      </c>
      <c r="N131" s="33">
        <v>3221.29889</v>
      </c>
    </row>
    <row r="132" spans="1:14" hidden="1" x14ac:dyDescent="0.25">
      <c r="A132" s="18" t="s">
        <v>296</v>
      </c>
      <c r="B132" s="322" t="str">
        <f>"-  to improve level of service"</f>
        <v>-  to improve level of service</v>
      </c>
      <c r="C132" s="32">
        <v>19648.534919999998</v>
      </c>
      <c r="D132" s="32">
        <v>2096.7240000000002</v>
      </c>
      <c r="E132" s="32"/>
      <c r="F132" s="33">
        <v>3864.8141999999998</v>
      </c>
      <c r="G132" s="33">
        <v>11507.168900000001</v>
      </c>
      <c r="H132" s="33">
        <v>5753.4517299999998</v>
      </c>
      <c r="I132" s="33">
        <v>5790.9031000000004</v>
      </c>
      <c r="J132" s="33">
        <v>5802.3029399999996</v>
      </c>
      <c r="K132" s="33">
        <v>6598.02016</v>
      </c>
      <c r="L132" s="33">
        <v>6928.8502900000003</v>
      </c>
      <c r="M132" s="33">
        <v>6816.1112899999998</v>
      </c>
      <c r="N132" s="33">
        <v>7189.6033799999996</v>
      </c>
    </row>
    <row r="133" spans="1:14" hidden="1" x14ac:dyDescent="0.25">
      <c r="A133" s="18" t="s">
        <v>296</v>
      </c>
      <c r="B133" s="322" t="str">
        <f>"-  to replace existing assets"</f>
        <v>-  to replace existing assets</v>
      </c>
      <c r="C133" s="32">
        <v>6925.9350000000004</v>
      </c>
      <c r="D133" s="32">
        <v>7484.7479999999996</v>
      </c>
      <c r="E133" s="32"/>
      <c r="F133" s="33">
        <v>8398.1676200000002</v>
      </c>
      <c r="G133" s="33">
        <v>10197.82065</v>
      </c>
      <c r="H133" s="33">
        <v>12569.666590000001</v>
      </c>
      <c r="I133" s="33">
        <v>16215.64651</v>
      </c>
      <c r="J133" s="33">
        <v>17357.846890000001</v>
      </c>
      <c r="K133" s="33">
        <v>12821.317950000001</v>
      </c>
      <c r="L133" s="33">
        <v>13550.62868</v>
      </c>
      <c r="M133" s="33">
        <v>14336.82907</v>
      </c>
      <c r="N133" s="33">
        <v>15017.380080000001</v>
      </c>
    </row>
    <row r="134" spans="1:14" hidden="1" x14ac:dyDescent="0.25">
      <c r="A134" s="18" t="s">
        <v>303</v>
      </c>
      <c r="B134" s="322" t="s">
        <v>215</v>
      </c>
      <c r="C134" s="32"/>
      <c r="D134" s="32"/>
      <c r="E134" s="32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idden="1" x14ac:dyDescent="0.25">
      <c r="A135" s="18" t="s">
        <v>303</v>
      </c>
      <c r="B135" s="322" t="s">
        <v>216</v>
      </c>
      <c r="C135" s="32"/>
      <c r="D135" s="32"/>
      <c r="E135" s="32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idden="1" x14ac:dyDescent="0.25">
      <c r="A136" s="18" t="s">
        <v>303</v>
      </c>
      <c r="B136" s="322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hidden="1" thickBot="1" x14ac:dyDescent="0.3">
      <c r="A137" s="18" t="s">
        <v>303</v>
      </c>
      <c r="B137" s="323" t="s">
        <v>217</v>
      </c>
      <c r="C137" s="34">
        <v>26574.46992</v>
      </c>
      <c r="D137" s="34">
        <f>SUBTOTAL(9,D129:D136)</f>
        <v>33970.252</v>
      </c>
      <c r="E137" s="34"/>
      <c r="F137" s="34">
        <f t="shared" ref="F137:N137" si="32">SUBTOTAL(9,F129:F136)</f>
        <v>27408.003820000002</v>
      </c>
      <c r="G137" s="34">
        <f t="shared" si="32"/>
        <v>22407.696750000003</v>
      </c>
      <c r="H137" s="34">
        <f t="shared" si="32"/>
        <v>19574.301339999998</v>
      </c>
      <c r="I137" s="34">
        <f t="shared" si="32"/>
        <v>23172.532950000001</v>
      </c>
      <c r="J137" s="34">
        <f t="shared" si="32"/>
        <v>24436.96286</v>
      </c>
      <c r="K137" s="34">
        <f t="shared" si="32"/>
        <v>26932.43549</v>
      </c>
      <c r="L137" s="34">
        <f t="shared" si="32"/>
        <v>30691.064510000004</v>
      </c>
      <c r="M137" s="34">
        <f t="shared" si="32"/>
        <v>30818.55026</v>
      </c>
      <c r="N137" s="34">
        <f t="shared" si="32"/>
        <v>25428.282350000001</v>
      </c>
    </row>
    <row r="138" spans="1:14" hidden="1" x14ac:dyDescent="0.25">
      <c r="A138" s="18" t="s">
        <v>303</v>
      </c>
      <c r="B138" s="43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s="324" customFormat="1" ht="21" hidden="1" x14ac:dyDescent="0.35">
      <c r="A139" s="18" t="s">
        <v>303</v>
      </c>
      <c r="B139" s="325" t="s">
        <v>239</v>
      </c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</row>
    <row r="140" spans="1:14" x14ac:dyDescent="0.25">
      <c r="A140" s="18" t="s">
        <v>302</v>
      </c>
      <c r="B140" s="55" t="s">
        <v>309</v>
      </c>
      <c r="C140" s="31"/>
      <c r="D140" s="31"/>
      <c r="E140" s="31"/>
    </row>
    <row r="141" spans="1:14" x14ac:dyDescent="0.25">
      <c r="A141" s="18" t="s">
        <v>302</v>
      </c>
      <c r="B141" s="48" t="str">
        <f>"-  to meet additional demand"</f>
        <v>-  to meet additional demand</v>
      </c>
      <c r="C141" s="32">
        <v>0</v>
      </c>
      <c r="D141" s="32">
        <f t="shared" ref="D141:D143" si="33">D131</f>
        <v>24388.78</v>
      </c>
      <c r="E141" s="32">
        <f>D141-C141</f>
        <v>24388.78</v>
      </c>
      <c r="F141" s="32">
        <f t="shared" ref="F141:N141" si="34">F131</f>
        <v>15145.022000000001</v>
      </c>
      <c r="G141" s="32">
        <f t="shared" si="34"/>
        <v>702.70719999999994</v>
      </c>
      <c r="H141" s="32">
        <f t="shared" si="34"/>
        <v>1251.1830199999999</v>
      </c>
      <c r="I141" s="32">
        <f t="shared" si="34"/>
        <v>1165.98334</v>
      </c>
      <c r="J141" s="32">
        <f t="shared" si="34"/>
        <v>1276.81303</v>
      </c>
      <c r="K141" s="32">
        <f t="shared" si="34"/>
        <v>7513.0973800000002</v>
      </c>
      <c r="L141" s="32">
        <f t="shared" si="34"/>
        <v>10211.58554</v>
      </c>
      <c r="M141" s="32">
        <f t="shared" si="34"/>
        <v>9665.6098999999995</v>
      </c>
      <c r="N141" s="32">
        <f t="shared" si="34"/>
        <v>3221.29889</v>
      </c>
    </row>
    <row r="142" spans="1:14" x14ac:dyDescent="0.25">
      <c r="A142" s="18" t="s">
        <v>302</v>
      </c>
      <c r="B142" s="48" t="str">
        <f>"-  to improve level of service"</f>
        <v>-  to improve level of service</v>
      </c>
      <c r="C142" s="32">
        <v>19648.534919999998</v>
      </c>
      <c r="D142" s="32">
        <f t="shared" si="33"/>
        <v>2096.7240000000002</v>
      </c>
      <c r="E142" s="32">
        <f>D142-C142</f>
        <v>-17551.810919999996</v>
      </c>
      <c r="F142" s="32">
        <f t="shared" ref="F142:N142" si="35">F132</f>
        <v>3864.8141999999998</v>
      </c>
      <c r="G142" s="32">
        <f t="shared" si="35"/>
        <v>11507.168900000001</v>
      </c>
      <c r="H142" s="32">
        <f t="shared" si="35"/>
        <v>5753.4517299999998</v>
      </c>
      <c r="I142" s="32">
        <f t="shared" si="35"/>
        <v>5790.9031000000004</v>
      </c>
      <c r="J142" s="32">
        <f t="shared" si="35"/>
        <v>5802.3029399999996</v>
      </c>
      <c r="K142" s="32">
        <f t="shared" si="35"/>
        <v>6598.02016</v>
      </c>
      <c r="L142" s="32">
        <f t="shared" si="35"/>
        <v>6928.8502900000003</v>
      </c>
      <c r="M142" s="32">
        <f t="shared" si="35"/>
        <v>6816.1112899999998</v>
      </c>
      <c r="N142" s="32">
        <f t="shared" si="35"/>
        <v>7189.6033799999996</v>
      </c>
    </row>
    <row r="143" spans="1:14" x14ac:dyDescent="0.25">
      <c r="A143" s="18" t="s">
        <v>302</v>
      </c>
      <c r="B143" s="48" t="str">
        <f>"-  to replace existing assets"</f>
        <v>-  to replace existing assets</v>
      </c>
      <c r="C143" s="32">
        <v>6925.9350000000004</v>
      </c>
      <c r="D143" s="32">
        <f t="shared" si="33"/>
        <v>7484.7479999999996</v>
      </c>
      <c r="E143" s="32">
        <f>D143-C143</f>
        <v>558.81299999999919</v>
      </c>
      <c r="F143" s="32">
        <f t="shared" ref="F143:N143" si="36">F133</f>
        <v>8398.1676200000002</v>
      </c>
      <c r="G143" s="32">
        <f t="shared" si="36"/>
        <v>10197.82065</v>
      </c>
      <c r="H143" s="32">
        <f t="shared" si="36"/>
        <v>12569.666590000001</v>
      </c>
      <c r="I143" s="32">
        <f t="shared" si="36"/>
        <v>16215.64651</v>
      </c>
      <c r="J143" s="32">
        <f t="shared" si="36"/>
        <v>17357.846890000001</v>
      </c>
      <c r="K143" s="32">
        <f t="shared" si="36"/>
        <v>12821.317950000001</v>
      </c>
      <c r="L143" s="32">
        <f t="shared" si="36"/>
        <v>13550.62868</v>
      </c>
      <c r="M143" s="32">
        <f t="shared" si="36"/>
        <v>14336.82907</v>
      </c>
      <c r="N143" s="32">
        <f t="shared" si="36"/>
        <v>15017.380080000001</v>
      </c>
    </row>
    <row r="144" spans="1:14" x14ac:dyDescent="0.25">
      <c r="A144" s="18" t="s">
        <v>302</v>
      </c>
      <c r="B144" s="28"/>
      <c r="C144" s="32"/>
      <c r="D144" s="32"/>
      <c r="E144" s="32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 thickBot="1" x14ac:dyDescent="0.3">
      <c r="A145" s="18" t="s">
        <v>302</v>
      </c>
      <c r="B145" s="56" t="s">
        <v>310</v>
      </c>
      <c r="C145" s="34">
        <v>26574.46992</v>
      </c>
      <c r="D145" s="34">
        <f t="shared" ref="D145:N145" si="37">SUBTOTAL(9,D140:D144)</f>
        <v>33970.252</v>
      </c>
      <c r="E145" s="34">
        <f t="shared" si="37"/>
        <v>7395.7820800000018</v>
      </c>
      <c r="F145" s="34">
        <f t="shared" si="37"/>
        <v>27408.003820000002</v>
      </c>
      <c r="G145" s="34">
        <f t="shared" si="37"/>
        <v>22407.696750000003</v>
      </c>
      <c r="H145" s="34">
        <f t="shared" si="37"/>
        <v>19574.301339999998</v>
      </c>
      <c r="I145" s="34">
        <f t="shared" si="37"/>
        <v>23172.532950000001</v>
      </c>
      <c r="J145" s="34">
        <f t="shared" si="37"/>
        <v>24436.96286</v>
      </c>
      <c r="K145" s="34">
        <f t="shared" si="37"/>
        <v>26932.43549</v>
      </c>
      <c r="L145" s="34">
        <f t="shared" si="37"/>
        <v>30691.064510000004</v>
      </c>
      <c r="M145" s="34">
        <f t="shared" si="37"/>
        <v>30818.55026</v>
      </c>
      <c r="N145" s="34">
        <f t="shared" si="37"/>
        <v>25428.282350000001</v>
      </c>
    </row>
    <row r="146" spans="1:14" x14ac:dyDescent="0.25">
      <c r="A146" s="18" t="s">
        <v>333</v>
      </c>
    </row>
    <row r="147" spans="1:14" hidden="1" x14ac:dyDescent="0.25">
      <c r="A147" s="18" t="s">
        <v>337</v>
      </c>
      <c r="B147" s="321"/>
      <c r="C147" s="31"/>
      <c r="D147" s="31"/>
      <c r="E147" s="31"/>
    </row>
    <row r="148" spans="1:14" hidden="1" x14ac:dyDescent="0.25">
      <c r="A148" s="18" t="s">
        <v>346</v>
      </c>
      <c r="B148" s="322"/>
      <c r="C148" s="32">
        <v>0</v>
      </c>
      <c r="D148" s="32">
        <v>0</v>
      </c>
      <c r="E148" s="32"/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</row>
    <row r="149" spans="1:14" hidden="1" x14ac:dyDescent="0.25">
      <c r="A149" s="18" t="s">
        <v>346</v>
      </c>
      <c r="B149" s="322"/>
      <c r="C149" s="32">
        <v>0</v>
      </c>
      <c r="D149" s="32">
        <v>0</v>
      </c>
      <c r="E149" s="32"/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</row>
    <row r="150" spans="1:14" hidden="1" x14ac:dyDescent="0.25">
      <c r="A150" s="18" t="s">
        <v>303</v>
      </c>
      <c r="B150" s="322" t="s">
        <v>210</v>
      </c>
      <c r="C150" s="32"/>
      <c r="D150" s="32"/>
      <c r="E150" s="32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idden="1" x14ac:dyDescent="0.25">
      <c r="A151" s="18" t="s">
        <v>346</v>
      </c>
      <c r="B151" s="322"/>
      <c r="C151" s="32">
        <v>0</v>
      </c>
      <c r="D151" s="32">
        <v>0</v>
      </c>
      <c r="E151" s="32"/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</row>
    <row r="152" spans="1:14" hidden="1" x14ac:dyDescent="0.25">
      <c r="A152" s="18" t="s">
        <v>346</v>
      </c>
      <c r="B152" s="322"/>
      <c r="C152" s="32">
        <v>0</v>
      </c>
      <c r="D152" s="32">
        <v>0</v>
      </c>
      <c r="E152" s="32"/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</row>
    <row r="153" spans="1:14" hidden="1" x14ac:dyDescent="0.25">
      <c r="A153" s="18" t="s">
        <v>303</v>
      </c>
      <c r="B153" s="322"/>
      <c r="C153" s="32"/>
      <c r="D153" s="32"/>
      <c r="E153" s="32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75" hidden="1" thickBot="1" x14ac:dyDescent="0.3">
      <c r="A154" s="18" t="s">
        <v>303</v>
      </c>
      <c r="B154" s="323" t="s">
        <v>213</v>
      </c>
      <c r="C154" s="34">
        <v>0</v>
      </c>
      <c r="D154" s="34">
        <f>SUBTOTAL(9,D146:D153)</f>
        <v>0</v>
      </c>
      <c r="E154" s="34"/>
      <c r="F154" s="34">
        <f t="shared" ref="F154:N154" si="38">SUBTOTAL(9,F146:F153)</f>
        <v>0</v>
      </c>
      <c r="G154" s="34">
        <f t="shared" si="38"/>
        <v>0</v>
      </c>
      <c r="H154" s="34">
        <f t="shared" si="38"/>
        <v>0</v>
      </c>
      <c r="I154" s="34">
        <f t="shared" si="38"/>
        <v>0</v>
      </c>
      <c r="J154" s="34">
        <f t="shared" si="38"/>
        <v>0</v>
      </c>
      <c r="K154" s="34">
        <f t="shared" si="38"/>
        <v>0</v>
      </c>
      <c r="L154" s="34">
        <f t="shared" si="38"/>
        <v>0</v>
      </c>
      <c r="M154" s="34">
        <f t="shared" si="38"/>
        <v>0</v>
      </c>
      <c r="N154" s="34">
        <f t="shared" si="38"/>
        <v>0</v>
      </c>
    </row>
    <row r="155" spans="1:14" hidden="1" x14ac:dyDescent="0.25">
      <c r="A155" s="18" t="s">
        <v>303</v>
      </c>
      <c r="B155" s="320"/>
    </row>
    <row r="156" spans="1:14" hidden="1" x14ac:dyDescent="0.25">
      <c r="A156" s="18" t="s">
        <v>304</v>
      </c>
      <c r="B156" s="321" t="s">
        <v>214</v>
      </c>
      <c r="C156" s="31"/>
      <c r="D156" s="31"/>
      <c r="E156" s="31"/>
    </row>
    <row r="157" spans="1:14" hidden="1" x14ac:dyDescent="0.25">
      <c r="A157" s="18" t="s">
        <v>303</v>
      </c>
      <c r="B157" s="322" t="s">
        <v>220</v>
      </c>
      <c r="C157" s="31"/>
      <c r="D157" s="31"/>
      <c r="E157" s="31"/>
    </row>
    <row r="158" spans="1:14" hidden="1" x14ac:dyDescent="0.25">
      <c r="A158" s="18" t="s">
        <v>296</v>
      </c>
      <c r="B158" s="322" t="str">
        <f>"-  to meet additional demand"</f>
        <v>-  to meet additional demand</v>
      </c>
      <c r="C158" s="32">
        <v>0</v>
      </c>
      <c r="D158" s="32">
        <v>3950.9639999999999</v>
      </c>
      <c r="E158" s="32"/>
      <c r="F158" s="33">
        <v>4673.0856199999998</v>
      </c>
      <c r="G158" s="33">
        <v>3181.0355199999999</v>
      </c>
      <c r="H158" s="33">
        <v>774.54187000000002</v>
      </c>
      <c r="I158" s="33">
        <v>2111.04351</v>
      </c>
      <c r="J158" s="33">
        <v>16111.86347</v>
      </c>
      <c r="K158" s="33">
        <v>8658.9423900000002</v>
      </c>
      <c r="L158" s="33">
        <v>10863.388870000001</v>
      </c>
      <c r="M158" s="33">
        <v>35778.090100000001</v>
      </c>
      <c r="N158" s="33">
        <v>45744.151680000003</v>
      </c>
    </row>
    <row r="159" spans="1:14" hidden="1" x14ac:dyDescent="0.25">
      <c r="A159" s="18" t="s">
        <v>296</v>
      </c>
      <c r="B159" s="322" t="str">
        <f>"-  to improve level of service"</f>
        <v>-  to improve level of service</v>
      </c>
      <c r="C159" s="32">
        <v>2501.4718800000001</v>
      </c>
      <c r="D159" s="32">
        <v>2429.7359999999999</v>
      </c>
      <c r="E159" s="32"/>
      <c r="F159" s="33">
        <v>2070.0160000000001</v>
      </c>
      <c r="G159" s="33">
        <v>797.91116999999997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</row>
    <row r="160" spans="1:14" hidden="1" x14ac:dyDescent="0.25">
      <c r="A160" s="18" t="s">
        <v>296</v>
      </c>
      <c r="B160" s="322" t="str">
        <f>"-  to replace existing assets"</f>
        <v>-  to replace existing assets</v>
      </c>
      <c r="C160" s="32">
        <v>11038.99092</v>
      </c>
      <c r="D160" s="32">
        <v>18324.696</v>
      </c>
      <c r="E160" s="32"/>
      <c r="F160" s="33">
        <v>13965.894490000001</v>
      </c>
      <c r="G160" s="33">
        <v>13881.771849999999</v>
      </c>
      <c r="H160" s="33">
        <v>16642.26295</v>
      </c>
      <c r="I160" s="33">
        <v>18021.056970000001</v>
      </c>
      <c r="J160" s="33">
        <v>19401.41416</v>
      </c>
      <c r="K160" s="33">
        <v>21377.30933</v>
      </c>
      <c r="L160" s="33">
        <v>23290.438539999999</v>
      </c>
      <c r="M160" s="33">
        <v>24296.161700000001</v>
      </c>
      <c r="N160" s="33">
        <v>24411.56263</v>
      </c>
    </row>
    <row r="161" spans="1:14" hidden="1" x14ac:dyDescent="0.25">
      <c r="A161" s="18" t="s">
        <v>303</v>
      </c>
      <c r="B161" s="322" t="s">
        <v>215</v>
      </c>
      <c r="C161" s="32"/>
      <c r="D161" s="32"/>
      <c r="E161" s="32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idden="1" x14ac:dyDescent="0.25">
      <c r="A162" s="18" t="s">
        <v>303</v>
      </c>
      <c r="B162" s="322" t="s">
        <v>216</v>
      </c>
      <c r="C162" s="32"/>
      <c r="D162" s="32"/>
      <c r="E162" s="32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idden="1" x14ac:dyDescent="0.25">
      <c r="A163" s="18" t="s">
        <v>303</v>
      </c>
      <c r="B163" s="322"/>
      <c r="C163" s="32"/>
      <c r="D163" s="32"/>
      <c r="E163" s="32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75" hidden="1" thickBot="1" x14ac:dyDescent="0.3">
      <c r="A164" s="18" t="s">
        <v>303</v>
      </c>
      <c r="B164" s="323" t="s">
        <v>217</v>
      </c>
      <c r="C164" s="34">
        <v>13540.462800000001</v>
      </c>
      <c r="D164" s="34">
        <f>SUBTOTAL(9,D156:D163)</f>
        <v>24705.396000000001</v>
      </c>
      <c r="E164" s="34"/>
      <c r="F164" s="34">
        <f t="shared" ref="F164:N164" si="39">SUBTOTAL(9,F156:F163)</f>
        <v>20708.99611</v>
      </c>
      <c r="G164" s="34">
        <f t="shared" si="39"/>
        <v>17860.718539999998</v>
      </c>
      <c r="H164" s="34">
        <f t="shared" si="39"/>
        <v>17416.804820000001</v>
      </c>
      <c r="I164" s="34">
        <f t="shared" si="39"/>
        <v>20132.100480000001</v>
      </c>
      <c r="J164" s="34">
        <f t="shared" si="39"/>
        <v>35513.277629999997</v>
      </c>
      <c r="K164" s="34">
        <f t="shared" si="39"/>
        <v>30036.25172</v>
      </c>
      <c r="L164" s="34">
        <f t="shared" si="39"/>
        <v>34153.827409999998</v>
      </c>
      <c r="M164" s="34">
        <f t="shared" si="39"/>
        <v>60074.251799999998</v>
      </c>
      <c r="N164" s="34">
        <f t="shared" si="39"/>
        <v>70155.71431000001</v>
      </c>
    </row>
    <row r="165" spans="1:14" hidden="1" x14ac:dyDescent="0.25">
      <c r="A165" s="18" t="s">
        <v>303</v>
      </c>
      <c r="B165" s="43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s="324" customFormat="1" ht="21" hidden="1" x14ac:dyDescent="0.35">
      <c r="A166" s="18" t="s">
        <v>303</v>
      </c>
      <c r="B166" s="325" t="s">
        <v>239</v>
      </c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</row>
    <row r="167" spans="1:14" x14ac:dyDescent="0.25">
      <c r="A167" s="18" t="s">
        <v>302</v>
      </c>
      <c r="B167" s="55" t="s">
        <v>311</v>
      </c>
      <c r="C167" s="31"/>
      <c r="D167" s="31"/>
      <c r="E167" s="31"/>
    </row>
    <row r="168" spans="1:14" x14ac:dyDescent="0.25">
      <c r="A168" s="18" t="s">
        <v>302</v>
      </c>
      <c r="B168" s="48" t="str">
        <f>"-  to meet additional demand"</f>
        <v>-  to meet additional demand</v>
      </c>
      <c r="C168" s="32">
        <v>0</v>
      </c>
      <c r="D168" s="32">
        <f t="shared" ref="D168:D170" si="40">D158</f>
        <v>3950.9639999999999</v>
      </c>
      <c r="E168" s="32">
        <f>D168-C168</f>
        <v>3950.9639999999999</v>
      </c>
      <c r="F168" s="32">
        <f t="shared" ref="F168:N168" si="41">F158</f>
        <v>4673.0856199999998</v>
      </c>
      <c r="G168" s="32">
        <f t="shared" si="41"/>
        <v>3181.0355199999999</v>
      </c>
      <c r="H168" s="32">
        <f t="shared" si="41"/>
        <v>774.54187000000002</v>
      </c>
      <c r="I168" s="32">
        <f t="shared" si="41"/>
        <v>2111.04351</v>
      </c>
      <c r="J168" s="32">
        <f t="shared" si="41"/>
        <v>16111.86347</v>
      </c>
      <c r="K168" s="32">
        <f t="shared" si="41"/>
        <v>8658.9423900000002</v>
      </c>
      <c r="L168" s="32">
        <f t="shared" si="41"/>
        <v>10863.388870000001</v>
      </c>
      <c r="M168" s="32">
        <f t="shared" si="41"/>
        <v>35778.090100000001</v>
      </c>
      <c r="N168" s="32">
        <f t="shared" si="41"/>
        <v>45744.151680000003</v>
      </c>
    </row>
    <row r="169" spans="1:14" x14ac:dyDescent="0.25">
      <c r="A169" s="18" t="s">
        <v>302</v>
      </c>
      <c r="B169" s="48" t="str">
        <f>"-  to improve level of service"</f>
        <v>-  to improve level of service</v>
      </c>
      <c r="C169" s="32">
        <v>2501.4718800000001</v>
      </c>
      <c r="D169" s="32">
        <f t="shared" si="40"/>
        <v>2429.7359999999999</v>
      </c>
      <c r="E169" s="32">
        <f>D169-C169</f>
        <v>-71.735880000000179</v>
      </c>
      <c r="F169" s="32">
        <f t="shared" ref="F169:N169" si="42">F159</f>
        <v>2070.0160000000001</v>
      </c>
      <c r="G169" s="32">
        <f t="shared" si="42"/>
        <v>797.91116999999997</v>
      </c>
      <c r="H169" s="32">
        <f t="shared" si="42"/>
        <v>0</v>
      </c>
      <c r="I169" s="32">
        <f t="shared" si="42"/>
        <v>0</v>
      </c>
      <c r="J169" s="32">
        <f t="shared" si="42"/>
        <v>0</v>
      </c>
      <c r="K169" s="32">
        <f t="shared" si="42"/>
        <v>0</v>
      </c>
      <c r="L169" s="32">
        <f t="shared" si="42"/>
        <v>0</v>
      </c>
      <c r="M169" s="32">
        <f t="shared" si="42"/>
        <v>0</v>
      </c>
      <c r="N169" s="32">
        <f t="shared" si="42"/>
        <v>0</v>
      </c>
    </row>
    <row r="170" spans="1:14" x14ac:dyDescent="0.25">
      <c r="A170" s="18" t="s">
        <v>302</v>
      </c>
      <c r="B170" s="48" t="str">
        <f>"-  to replace existing assets"</f>
        <v>-  to replace existing assets</v>
      </c>
      <c r="C170" s="32">
        <v>11038.99092</v>
      </c>
      <c r="D170" s="32">
        <f t="shared" si="40"/>
        <v>18324.696</v>
      </c>
      <c r="E170" s="32">
        <f>D170-C170</f>
        <v>7285.7050799999997</v>
      </c>
      <c r="F170" s="32">
        <f t="shared" ref="F170:N170" si="43">F160</f>
        <v>13965.894490000001</v>
      </c>
      <c r="G170" s="32">
        <f t="shared" si="43"/>
        <v>13881.771849999999</v>
      </c>
      <c r="H170" s="32">
        <f t="shared" si="43"/>
        <v>16642.26295</v>
      </c>
      <c r="I170" s="32">
        <f t="shared" si="43"/>
        <v>18021.056970000001</v>
      </c>
      <c r="J170" s="32">
        <f t="shared" si="43"/>
        <v>19401.41416</v>
      </c>
      <c r="K170" s="32">
        <f t="shared" si="43"/>
        <v>21377.30933</v>
      </c>
      <c r="L170" s="32">
        <f t="shared" si="43"/>
        <v>23290.438539999999</v>
      </c>
      <c r="M170" s="32">
        <f t="shared" si="43"/>
        <v>24296.161700000001</v>
      </c>
      <c r="N170" s="32">
        <f t="shared" si="43"/>
        <v>24411.56263</v>
      </c>
    </row>
    <row r="171" spans="1:14" x14ac:dyDescent="0.25">
      <c r="A171" s="18" t="s">
        <v>302</v>
      </c>
      <c r="B171" s="28"/>
      <c r="C171" s="32"/>
      <c r="D171" s="32"/>
      <c r="E171" s="32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75" thickBot="1" x14ac:dyDescent="0.3">
      <c r="A172" s="18" t="s">
        <v>302</v>
      </c>
      <c r="B172" s="56" t="s">
        <v>312</v>
      </c>
      <c r="C172" s="34">
        <v>13540.462800000001</v>
      </c>
      <c r="D172" s="34">
        <f t="shared" ref="D172:N172" si="44">SUBTOTAL(9,D167:D171)</f>
        <v>24705.396000000001</v>
      </c>
      <c r="E172" s="34">
        <f t="shared" si="44"/>
        <v>11164.933199999999</v>
      </c>
      <c r="F172" s="34">
        <f t="shared" si="44"/>
        <v>20708.99611</v>
      </c>
      <c r="G172" s="34">
        <f t="shared" si="44"/>
        <v>17860.718539999998</v>
      </c>
      <c r="H172" s="34">
        <f t="shared" si="44"/>
        <v>17416.804820000001</v>
      </c>
      <c r="I172" s="34">
        <f t="shared" si="44"/>
        <v>20132.100480000001</v>
      </c>
      <c r="J172" s="34">
        <f t="shared" si="44"/>
        <v>35513.277629999997</v>
      </c>
      <c r="K172" s="34">
        <f t="shared" si="44"/>
        <v>30036.25172</v>
      </c>
      <c r="L172" s="34">
        <f t="shared" si="44"/>
        <v>34153.827409999998</v>
      </c>
      <c r="M172" s="34">
        <f t="shared" si="44"/>
        <v>60074.251799999998</v>
      </c>
      <c r="N172" s="34">
        <f t="shared" si="44"/>
        <v>70155.71431000001</v>
      </c>
    </row>
    <row r="173" spans="1:14" x14ac:dyDescent="0.25">
      <c r="A173" s="18" t="s">
        <v>333</v>
      </c>
    </row>
    <row r="174" spans="1:14" hidden="1" x14ac:dyDescent="0.25">
      <c r="A174" s="18" t="s">
        <v>337</v>
      </c>
      <c r="B174" s="321"/>
      <c r="C174" s="31"/>
      <c r="D174" s="31"/>
      <c r="E174" s="31"/>
    </row>
    <row r="175" spans="1:14" hidden="1" x14ac:dyDescent="0.25">
      <c r="A175" s="18" t="s">
        <v>346</v>
      </c>
      <c r="B175" s="322"/>
      <c r="C175" s="32">
        <v>0</v>
      </c>
      <c r="D175" s="32">
        <v>0</v>
      </c>
      <c r="E175" s="32"/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</row>
    <row r="176" spans="1:14" hidden="1" x14ac:dyDescent="0.25">
      <c r="A176" s="18" t="s">
        <v>346</v>
      </c>
      <c r="B176" s="322"/>
      <c r="C176" s="32">
        <v>0</v>
      </c>
      <c r="D176" s="32">
        <v>0</v>
      </c>
      <c r="E176" s="32"/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</row>
    <row r="177" spans="1:14" hidden="1" x14ac:dyDescent="0.25">
      <c r="A177" s="18" t="s">
        <v>303</v>
      </c>
      <c r="B177" s="322" t="s">
        <v>210</v>
      </c>
      <c r="C177" s="32"/>
      <c r="D177" s="32"/>
      <c r="E177" s="32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idden="1" x14ac:dyDescent="0.25">
      <c r="A178" s="18" t="s">
        <v>346</v>
      </c>
      <c r="B178" s="322"/>
      <c r="C178" s="32">
        <v>0</v>
      </c>
      <c r="D178" s="32">
        <v>0</v>
      </c>
      <c r="E178" s="32"/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</row>
    <row r="179" spans="1:14" hidden="1" x14ac:dyDescent="0.25">
      <c r="A179" s="18" t="s">
        <v>346</v>
      </c>
      <c r="B179" s="322"/>
      <c r="C179" s="32">
        <v>0</v>
      </c>
      <c r="D179" s="32">
        <v>0</v>
      </c>
      <c r="E179" s="32"/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</row>
    <row r="180" spans="1:14" hidden="1" x14ac:dyDescent="0.25">
      <c r="A180" s="18" t="s">
        <v>303</v>
      </c>
      <c r="B180" s="322"/>
      <c r="C180" s="32"/>
      <c r="D180" s="32"/>
      <c r="E180" s="32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75" hidden="1" thickBot="1" x14ac:dyDescent="0.3">
      <c r="A181" s="18" t="s">
        <v>303</v>
      </c>
      <c r="B181" s="323" t="s">
        <v>213</v>
      </c>
      <c r="C181" s="34">
        <v>0</v>
      </c>
      <c r="D181" s="34">
        <f>SUBTOTAL(9,D173:D180)</f>
        <v>0</v>
      </c>
      <c r="E181" s="34"/>
      <c r="F181" s="34">
        <f t="shared" ref="F181:N181" si="45">SUBTOTAL(9,F173:F180)</f>
        <v>0</v>
      </c>
      <c r="G181" s="34">
        <f t="shared" si="45"/>
        <v>0</v>
      </c>
      <c r="H181" s="34">
        <f t="shared" si="45"/>
        <v>0</v>
      </c>
      <c r="I181" s="34">
        <f t="shared" si="45"/>
        <v>0</v>
      </c>
      <c r="J181" s="34">
        <f t="shared" si="45"/>
        <v>0</v>
      </c>
      <c r="K181" s="34">
        <f t="shared" si="45"/>
        <v>0</v>
      </c>
      <c r="L181" s="34">
        <f t="shared" si="45"/>
        <v>0</v>
      </c>
      <c r="M181" s="34">
        <f t="shared" si="45"/>
        <v>0</v>
      </c>
      <c r="N181" s="34">
        <f t="shared" si="45"/>
        <v>0</v>
      </c>
    </row>
    <row r="182" spans="1:14" hidden="1" x14ac:dyDescent="0.25">
      <c r="A182" s="18" t="s">
        <v>303</v>
      </c>
      <c r="B182" s="320"/>
    </row>
    <row r="183" spans="1:14" hidden="1" x14ac:dyDescent="0.25">
      <c r="A183" s="18" t="s">
        <v>304</v>
      </c>
      <c r="B183" s="321" t="s">
        <v>214</v>
      </c>
      <c r="C183" s="31"/>
      <c r="D183" s="31"/>
      <c r="E183" s="31"/>
    </row>
    <row r="184" spans="1:14" hidden="1" x14ac:dyDescent="0.25">
      <c r="A184" s="18" t="s">
        <v>303</v>
      </c>
      <c r="B184" s="322" t="s">
        <v>220</v>
      </c>
      <c r="C184" s="31"/>
      <c r="D184" s="31"/>
      <c r="E184" s="31"/>
    </row>
    <row r="185" spans="1:14" hidden="1" x14ac:dyDescent="0.25">
      <c r="A185" s="18" t="s">
        <v>296</v>
      </c>
      <c r="B185" s="322" t="str">
        <f>"-  to meet additional demand"</f>
        <v>-  to meet additional demand</v>
      </c>
      <c r="C185" s="32">
        <v>0</v>
      </c>
      <c r="D185" s="32">
        <v>162</v>
      </c>
      <c r="E185" s="32"/>
      <c r="F185" s="33">
        <v>168.48</v>
      </c>
      <c r="G185" s="33">
        <v>173.53440000000001</v>
      </c>
      <c r="H185" s="33">
        <v>178.74043</v>
      </c>
      <c r="I185" s="33">
        <v>184.10263</v>
      </c>
      <c r="J185" s="33">
        <v>189.62569999999999</v>
      </c>
      <c r="K185" s="33">
        <v>195.31449000000001</v>
      </c>
      <c r="L185" s="33">
        <v>201.17386999999999</v>
      </c>
      <c r="M185" s="33">
        <v>3108.1352400000001</v>
      </c>
      <c r="N185" s="33">
        <v>3201.3791999999999</v>
      </c>
    </row>
    <row r="186" spans="1:14" hidden="1" x14ac:dyDescent="0.25">
      <c r="A186" s="18" t="s">
        <v>296</v>
      </c>
      <c r="B186" s="322" t="str">
        <f>"-  to improve level of service"</f>
        <v>-  to improve level of service</v>
      </c>
      <c r="C186" s="32">
        <v>4100.7447599999996</v>
      </c>
      <c r="D186" s="32">
        <v>1114.941</v>
      </c>
      <c r="E186" s="32"/>
      <c r="F186" s="33">
        <v>3586.8268800000001</v>
      </c>
      <c r="G186" s="33">
        <v>4338.82276</v>
      </c>
      <c r="H186" s="33">
        <v>5335.9976999999999</v>
      </c>
      <c r="I186" s="33">
        <v>5523.0789599999998</v>
      </c>
      <c r="J186" s="33">
        <v>2528.3426399999998</v>
      </c>
      <c r="K186" s="33">
        <v>455.73381000000001</v>
      </c>
      <c r="L186" s="33">
        <v>469.40568999999999</v>
      </c>
      <c r="M186" s="33">
        <v>483.48770000000002</v>
      </c>
      <c r="N186" s="33">
        <v>0</v>
      </c>
    </row>
    <row r="187" spans="1:14" hidden="1" x14ac:dyDescent="0.25">
      <c r="A187" s="18" t="s">
        <v>296</v>
      </c>
      <c r="B187" s="322" t="str">
        <f>"-  to replace existing assets"</f>
        <v>-  to replace existing assets</v>
      </c>
      <c r="C187" s="32">
        <v>3700.9229999999998</v>
      </c>
      <c r="D187" s="32">
        <v>3822.096</v>
      </c>
      <c r="E187" s="32"/>
      <c r="F187" s="33">
        <v>4034.88177</v>
      </c>
      <c r="G187" s="33">
        <v>4250.1407499999996</v>
      </c>
      <c r="H187" s="33">
        <v>4616.4060900000004</v>
      </c>
      <c r="I187" s="33">
        <v>4966.6365900000001</v>
      </c>
      <c r="J187" s="33">
        <v>5173.9224999999997</v>
      </c>
      <c r="K187" s="33">
        <v>5700.0207499999997</v>
      </c>
      <c r="L187" s="33">
        <v>5996.6298900000002</v>
      </c>
      <c r="M187" s="33">
        <v>6309.2765499999996</v>
      </c>
      <c r="N187" s="33">
        <v>6626.5873899999997</v>
      </c>
    </row>
    <row r="188" spans="1:14" hidden="1" x14ac:dyDescent="0.25">
      <c r="A188" s="18" t="s">
        <v>303</v>
      </c>
      <c r="B188" s="322" t="s">
        <v>215</v>
      </c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idden="1" x14ac:dyDescent="0.25">
      <c r="A189" s="18" t="s">
        <v>303</v>
      </c>
      <c r="B189" s="322" t="s">
        <v>216</v>
      </c>
      <c r="C189" s="32"/>
      <c r="D189" s="32"/>
      <c r="E189" s="32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idden="1" x14ac:dyDescent="0.25">
      <c r="A190" s="18" t="s">
        <v>303</v>
      </c>
      <c r="B190" s="322"/>
      <c r="C190" s="32"/>
      <c r="D190" s="32"/>
      <c r="E190" s="32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.75" hidden="1" thickBot="1" x14ac:dyDescent="0.3">
      <c r="A191" s="18" t="s">
        <v>303</v>
      </c>
      <c r="B191" s="323" t="s">
        <v>217</v>
      </c>
      <c r="C191" s="34">
        <v>7801.6677599999994</v>
      </c>
      <c r="D191" s="34">
        <f>SUBTOTAL(9,D183:D190)</f>
        <v>5099.0370000000003</v>
      </c>
      <c r="E191" s="34"/>
      <c r="F191" s="34">
        <f t="shared" ref="F191:N191" si="46">SUBTOTAL(9,F183:F190)</f>
        <v>7790.1886500000001</v>
      </c>
      <c r="G191" s="34">
        <f t="shared" si="46"/>
        <v>8762.4979099999982</v>
      </c>
      <c r="H191" s="34">
        <f t="shared" si="46"/>
        <v>10131.14422</v>
      </c>
      <c r="I191" s="34">
        <f t="shared" si="46"/>
        <v>10673.81818</v>
      </c>
      <c r="J191" s="34">
        <f t="shared" si="46"/>
        <v>7891.89084</v>
      </c>
      <c r="K191" s="34">
        <f t="shared" si="46"/>
        <v>6351.0690500000001</v>
      </c>
      <c r="L191" s="34">
        <f t="shared" si="46"/>
        <v>6667.2094500000003</v>
      </c>
      <c r="M191" s="34">
        <f t="shared" si="46"/>
        <v>9900.8994899999998</v>
      </c>
      <c r="N191" s="34">
        <f t="shared" si="46"/>
        <v>9827.96659</v>
      </c>
    </row>
    <row r="192" spans="1:14" hidden="1" x14ac:dyDescent="0.25">
      <c r="A192" s="18" t="s">
        <v>303</v>
      </c>
      <c r="B192" s="43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s="324" customFormat="1" ht="21" hidden="1" x14ac:dyDescent="0.35">
      <c r="A193" s="18" t="s">
        <v>303</v>
      </c>
      <c r="B193" s="325" t="s">
        <v>239</v>
      </c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</row>
    <row r="194" spans="1:14" x14ac:dyDescent="0.25">
      <c r="A194" s="18" t="s">
        <v>302</v>
      </c>
      <c r="B194" s="55" t="s">
        <v>313</v>
      </c>
      <c r="C194" s="31"/>
      <c r="D194" s="31"/>
      <c r="E194" s="31"/>
    </row>
    <row r="195" spans="1:14" x14ac:dyDescent="0.25">
      <c r="A195" s="18" t="s">
        <v>302</v>
      </c>
      <c r="B195" s="48" t="str">
        <f>"-  to meet additional demand"</f>
        <v>-  to meet additional demand</v>
      </c>
      <c r="C195" s="32">
        <v>0</v>
      </c>
      <c r="D195" s="32">
        <f t="shared" ref="D195:D197" si="47">D185</f>
        <v>162</v>
      </c>
      <c r="E195" s="32">
        <f>D195-C195</f>
        <v>162</v>
      </c>
      <c r="F195" s="32">
        <f t="shared" ref="F195:N195" si="48">F185</f>
        <v>168.48</v>
      </c>
      <c r="G195" s="32">
        <f t="shared" si="48"/>
        <v>173.53440000000001</v>
      </c>
      <c r="H195" s="32">
        <f t="shared" si="48"/>
        <v>178.74043</v>
      </c>
      <c r="I195" s="32">
        <f t="shared" si="48"/>
        <v>184.10263</v>
      </c>
      <c r="J195" s="32">
        <f t="shared" si="48"/>
        <v>189.62569999999999</v>
      </c>
      <c r="K195" s="32">
        <f t="shared" si="48"/>
        <v>195.31449000000001</v>
      </c>
      <c r="L195" s="32">
        <f t="shared" si="48"/>
        <v>201.17386999999999</v>
      </c>
      <c r="M195" s="32">
        <f t="shared" si="48"/>
        <v>3108.1352400000001</v>
      </c>
      <c r="N195" s="32">
        <f t="shared" si="48"/>
        <v>3201.3791999999999</v>
      </c>
    </row>
    <row r="196" spans="1:14" x14ac:dyDescent="0.25">
      <c r="A196" s="18" t="s">
        <v>302</v>
      </c>
      <c r="B196" s="48" t="str">
        <f>"-  to improve level of service"</f>
        <v>-  to improve level of service</v>
      </c>
      <c r="C196" s="32">
        <v>4100.7447599999996</v>
      </c>
      <c r="D196" s="32">
        <f t="shared" si="47"/>
        <v>1114.941</v>
      </c>
      <c r="E196" s="32">
        <f>D196-C196</f>
        <v>-2985.8037599999998</v>
      </c>
      <c r="F196" s="32">
        <f t="shared" ref="F196:N196" si="49">F186</f>
        <v>3586.8268800000001</v>
      </c>
      <c r="G196" s="32">
        <f t="shared" si="49"/>
        <v>4338.82276</v>
      </c>
      <c r="H196" s="32">
        <f t="shared" si="49"/>
        <v>5335.9976999999999</v>
      </c>
      <c r="I196" s="32">
        <f t="shared" si="49"/>
        <v>5523.0789599999998</v>
      </c>
      <c r="J196" s="32">
        <f t="shared" si="49"/>
        <v>2528.3426399999998</v>
      </c>
      <c r="K196" s="32">
        <f t="shared" si="49"/>
        <v>455.73381000000001</v>
      </c>
      <c r="L196" s="32">
        <f t="shared" si="49"/>
        <v>469.40568999999999</v>
      </c>
      <c r="M196" s="32">
        <f t="shared" si="49"/>
        <v>483.48770000000002</v>
      </c>
      <c r="N196" s="32">
        <f t="shared" si="49"/>
        <v>0</v>
      </c>
    </row>
    <row r="197" spans="1:14" x14ac:dyDescent="0.25">
      <c r="A197" s="18" t="s">
        <v>302</v>
      </c>
      <c r="B197" s="48" t="str">
        <f>"-  to replace existing assets"</f>
        <v>-  to replace existing assets</v>
      </c>
      <c r="C197" s="32">
        <v>3700.9229999999998</v>
      </c>
      <c r="D197" s="32">
        <f t="shared" si="47"/>
        <v>3822.096</v>
      </c>
      <c r="E197" s="32">
        <f>D197-C197</f>
        <v>121.17300000000023</v>
      </c>
      <c r="F197" s="32">
        <f t="shared" ref="F197:N197" si="50">F187</f>
        <v>4034.88177</v>
      </c>
      <c r="G197" s="32">
        <f t="shared" si="50"/>
        <v>4250.1407499999996</v>
      </c>
      <c r="H197" s="32">
        <f t="shared" si="50"/>
        <v>4616.4060900000004</v>
      </c>
      <c r="I197" s="32">
        <f t="shared" si="50"/>
        <v>4966.6365900000001</v>
      </c>
      <c r="J197" s="32">
        <f t="shared" si="50"/>
        <v>5173.9224999999997</v>
      </c>
      <c r="K197" s="32">
        <f t="shared" si="50"/>
        <v>5700.0207499999997</v>
      </c>
      <c r="L197" s="32">
        <f t="shared" si="50"/>
        <v>5996.6298900000002</v>
      </c>
      <c r="M197" s="32">
        <f t="shared" si="50"/>
        <v>6309.2765499999996</v>
      </c>
      <c r="N197" s="32">
        <f t="shared" si="50"/>
        <v>6626.5873899999997</v>
      </c>
    </row>
    <row r="198" spans="1:14" x14ac:dyDescent="0.25">
      <c r="A198" s="18" t="s">
        <v>302</v>
      </c>
      <c r="B198" s="28"/>
      <c r="C198" s="32"/>
      <c r="D198" s="32"/>
      <c r="E198" s="32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 thickBot="1" x14ac:dyDescent="0.3">
      <c r="A199" s="18" t="s">
        <v>302</v>
      </c>
      <c r="B199" s="56" t="s">
        <v>314</v>
      </c>
      <c r="C199" s="34">
        <v>7801.6677599999994</v>
      </c>
      <c r="D199" s="34">
        <f t="shared" ref="D199:N199" si="51">SUBTOTAL(9,D194:D198)</f>
        <v>5099.0370000000003</v>
      </c>
      <c r="E199" s="34">
        <f t="shared" si="51"/>
        <v>-2702.6307599999996</v>
      </c>
      <c r="F199" s="34">
        <f t="shared" si="51"/>
        <v>7790.1886500000001</v>
      </c>
      <c r="G199" s="34">
        <f t="shared" si="51"/>
        <v>8762.4979099999982</v>
      </c>
      <c r="H199" s="34">
        <f t="shared" si="51"/>
        <v>10131.14422</v>
      </c>
      <c r="I199" s="34">
        <f t="shared" si="51"/>
        <v>10673.81818</v>
      </c>
      <c r="J199" s="34">
        <f t="shared" si="51"/>
        <v>7891.89084</v>
      </c>
      <c r="K199" s="34">
        <f t="shared" si="51"/>
        <v>6351.0690500000001</v>
      </c>
      <c r="L199" s="34">
        <f t="shared" si="51"/>
        <v>6667.2094500000003</v>
      </c>
      <c r="M199" s="34">
        <f t="shared" si="51"/>
        <v>9900.8994899999998</v>
      </c>
      <c r="N199" s="34">
        <f t="shared" si="51"/>
        <v>9827.96659</v>
      </c>
    </row>
    <row r="200" spans="1:14" x14ac:dyDescent="0.25">
      <c r="A200" s="18" t="s">
        <v>333</v>
      </c>
    </row>
    <row r="201" spans="1:14" hidden="1" x14ac:dyDescent="0.25">
      <c r="A201" s="18" t="s">
        <v>337</v>
      </c>
      <c r="B201" s="321"/>
      <c r="C201" s="31"/>
      <c r="D201" s="31"/>
      <c r="E201" s="31"/>
    </row>
    <row r="202" spans="1:14" hidden="1" x14ac:dyDescent="0.25">
      <c r="A202" s="18" t="s">
        <v>346</v>
      </c>
      <c r="B202" s="322"/>
      <c r="C202" s="32">
        <v>0</v>
      </c>
      <c r="D202" s="32">
        <v>0</v>
      </c>
      <c r="E202" s="32"/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</row>
    <row r="203" spans="1:14" hidden="1" x14ac:dyDescent="0.25">
      <c r="A203" s="18" t="s">
        <v>346</v>
      </c>
      <c r="B203" s="322"/>
      <c r="C203" s="32">
        <v>0</v>
      </c>
      <c r="D203" s="32">
        <v>0</v>
      </c>
      <c r="E203" s="32"/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</row>
    <row r="204" spans="1:14" hidden="1" x14ac:dyDescent="0.25">
      <c r="A204" s="18" t="s">
        <v>303</v>
      </c>
      <c r="B204" s="322" t="s">
        <v>210</v>
      </c>
      <c r="C204" s="32"/>
      <c r="D204" s="32"/>
      <c r="E204" s="32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idden="1" x14ac:dyDescent="0.25">
      <c r="A205" s="18" t="s">
        <v>346</v>
      </c>
      <c r="B205" s="322"/>
      <c r="C205" s="32">
        <v>0</v>
      </c>
      <c r="D205" s="32">
        <v>0</v>
      </c>
      <c r="E205" s="32"/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</row>
    <row r="206" spans="1:14" hidden="1" x14ac:dyDescent="0.25">
      <c r="A206" s="18" t="s">
        <v>346</v>
      </c>
      <c r="B206" s="322"/>
      <c r="C206" s="32">
        <v>0</v>
      </c>
      <c r="D206" s="32">
        <v>0</v>
      </c>
      <c r="E206" s="32"/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</row>
    <row r="207" spans="1:14" hidden="1" x14ac:dyDescent="0.25">
      <c r="A207" s="18" t="s">
        <v>303</v>
      </c>
      <c r="B207" s="322"/>
      <c r="C207" s="32"/>
      <c r="D207" s="32"/>
      <c r="E207" s="32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 hidden="1" thickBot="1" x14ac:dyDescent="0.3">
      <c r="A208" s="18" t="s">
        <v>303</v>
      </c>
      <c r="B208" s="323" t="s">
        <v>213</v>
      </c>
      <c r="C208" s="34">
        <v>0</v>
      </c>
      <c r="D208" s="34">
        <f>SUBTOTAL(9,D200:D207)</f>
        <v>0</v>
      </c>
      <c r="E208" s="34"/>
      <c r="F208" s="34">
        <f t="shared" ref="F208:N208" si="52">SUBTOTAL(9,F200:F207)</f>
        <v>0</v>
      </c>
      <c r="G208" s="34">
        <f t="shared" si="52"/>
        <v>0</v>
      </c>
      <c r="H208" s="34">
        <f t="shared" si="52"/>
        <v>0</v>
      </c>
      <c r="I208" s="34">
        <f t="shared" si="52"/>
        <v>0</v>
      </c>
      <c r="J208" s="34">
        <f t="shared" si="52"/>
        <v>0</v>
      </c>
      <c r="K208" s="34">
        <f t="shared" si="52"/>
        <v>0</v>
      </c>
      <c r="L208" s="34">
        <f t="shared" si="52"/>
        <v>0</v>
      </c>
      <c r="M208" s="34">
        <f t="shared" si="52"/>
        <v>0</v>
      </c>
      <c r="N208" s="34">
        <f t="shared" si="52"/>
        <v>0</v>
      </c>
    </row>
    <row r="209" spans="1:14" hidden="1" x14ac:dyDescent="0.25">
      <c r="A209" s="18" t="s">
        <v>303</v>
      </c>
      <c r="B209" s="320"/>
    </row>
    <row r="210" spans="1:14" hidden="1" x14ac:dyDescent="0.25">
      <c r="A210" s="18" t="s">
        <v>304</v>
      </c>
      <c r="B210" s="321" t="s">
        <v>214</v>
      </c>
      <c r="C210" s="31"/>
      <c r="D210" s="31"/>
      <c r="E210" s="31"/>
    </row>
    <row r="211" spans="1:14" hidden="1" x14ac:dyDescent="0.25">
      <c r="A211" s="18" t="s">
        <v>303</v>
      </c>
      <c r="B211" s="322" t="s">
        <v>220</v>
      </c>
      <c r="C211" s="31"/>
      <c r="D211" s="31"/>
      <c r="E211" s="31"/>
    </row>
    <row r="212" spans="1:14" hidden="1" x14ac:dyDescent="0.25">
      <c r="A212" s="18" t="s">
        <v>296</v>
      </c>
      <c r="B212" s="322" t="str">
        <f>"-  to meet additional demand"</f>
        <v>-  to meet additional demand</v>
      </c>
      <c r="C212" s="32">
        <v>0</v>
      </c>
      <c r="D212" s="32">
        <v>0</v>
      </c>
      <c r="E212" s="32"/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</row>
    <row r="213" spans="1:14" hidden="1" x14ac:dyDescent="0.25">
      <c r="A213" s="18" t="s">
        <v>296</v>
      </c>
      <c r="B213" s="322" t="str">
        <f>"-  to improve level of service"</f>
        <v>-  to improve level of service</v>
      </c>
      <c r="C213" s="32">
        <v>2898.5223599999999</v>
      </c>
      <c r="D213" s="32">
        <v>1716.30756</v>
      </c>
      <c r="E213" s="32"/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</row>
    <row r="214" spans="1:14" hidden="1" x14ac:dyDescent="0.25">
      <c r="A214" s="18" t="s">
        <v>296</v>
      </c>
      <c r="B214" s="322" t="str">
        <f>"-  to replace existing assets"</f>
        <v>-  to replace existing assets</v>
      </c>
      <c r="C214" s="32">
        <v>955.27584000000002</v>
      </c>
      <c r="D214" s="32">
        <v>1160.732</v>
      </c>
      <c r="E214" s="32"/>
      <c r="F214" s="33">
        <v>1253.1552899999999</v>
      </c>
      <c r="G214" s="33">
        <v>1291.8466800000001</v>
      </c>
      <c r="H214" s="33">
        <v>1311.31341</v>
      </c>
      <c r="I214" s="33">
        <v>1389.6412399999999</v>
      </c>
      <c r="J214" s="33">
        <v>1461.6078600000001</v>
      </c>
      <c r="K214" s="33">
        <v>1566.2947899999999</v>
      </c>
      <c r="L214" s="33">
        <v>1648.2588699999999</v>
      </c>
      <c r="M214" s="33">
        <v>1662.7888</v>
      </c>
      <c r="N214" s="33">
        <v>1712.6724099999999</v>
      </c>
    </row>
    <row r="215" spans="1:14" hidden="1" x14ac:dyDescent="0.25">
      <c r="A215" s="18" t="s">
        <v>303</v>
      </c>
      <c r="B215" s="322" t="s">
        <v>215</v>
      </c>
      <c r="C215" s="32"/>
      <c r="D215" s="32"/>
      <c r="E215" s="32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idden="1" x14ac:dyDescent="0.25">
      <c r="A216" s="18" t="s">
        <v>303</v>
      </c>
      <c r="B216" s="322" t="s">
        <v>216</v>
      </c>
      <c r="C216" s="32"/>
      <c r="D216" s="32"/>
      <c r="E216" s="32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idden="1" x14ac:dyDescent="0.25">
      <c r="A217" s="18" t="s">
        <v>303</v>
      </c>
      <c r="B217" s="322"/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 hidden="1" thickBot="1" x14ac:dyDescent="0.3">
      <c r="A218" s="18" t="s">
        <v>303</v>
      </c>
      <c r="B218" s="323" t="s">
        <v>217</v>
      </c>
      <c r="C218" s="34">
        <v>3853.7982000000002</v>
      </c>
      <c r="D218" s="34">
        <f>SUBTOTAL(9,D210:D217)</f>
        <v>2877.0395600000002</v>
      </c>
      <c r="E218" s="34"/>
      <c r="F218" s="34">
        <f t="shared" ref="F218:N218" si="53">SUBTOTAL(9,F210:F217)</f>
        <v>1253.1552899999999</v>
      </c>
      <c r="G218" s="34">
        <f t="shared" si="53"/>
        <v>1291.8466800000001</v>
      </c>
      <c r="H218" s="34">
        <f t="shared" si="53"/>
        <v>1311.31341</v>
      </c>
      <c r="I218" s="34">
        <f t="shared" si="53"/>
        <v>1389.6412399999999</v>
      </c>
      <c r="J218" s="34">
        <f t="shared" si="53"/>
        <v>1461.6078600000001</v>
      </c>
      <c r="K218" s="34">
        <f t="shared" si="53"/>
        <v>1566.2947899999999</v>
      </c>
      <c r="L218" s="34">
        <f t="shared" si="53"/>
        <v>1648.2588699999999</v>
      </c>
      <c r="M218" s="34">
        <f t="shared" si="53"/>
        <v>1662.7888</v>
      </c>
      <c r="N218" s="34">
        <f t="shared" si="53"/>
        <v>1712.6724099999999</v>
      </c>
    </row>
    <row r="219" spans="1:14" hidden="1" x14ac:dyDescent="0.25">
      <c r="A219" s="18" t="s">
        <v>303</v>
      </c>
      <c r="B219" s="43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1:14" s="324" customFormat="1" ht="21" hidden="1" x14ac:dyDescent="0.35">
      <c r="A220" s="18" t="s">
        <v>303</v>
      </c>
      <c r="B220" s="325" t="s">
        <v>239</v>
      </c>
      <c r="C220" s="326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</row>
    <row r="221" spans="1:14" x14ac:dyDescent="0.25">
      <c r="A221" s="18" t="s">
        <v>302</v>
      </c>
      <c r="B221" s="55" t="s">
        <v>315</v>
      </c>
      <c r="C221" s="31"/>
      <c r="D221" s="31"/>
      <c r="E221" s="31"/>
    </row>
    <row r="222" spans="1:14" x14ac:dyDescent="0.25">
      <c r="A222" s="18" t="s">
        <v>302</v>
      </c>
      <c r="B222" s="48" t="str">
        <f>"-  to meet additional demand"</f>
        <v>-  to meet additional demand</v>
      </c>
      <c r="C222" s="32">
        <v>0</v>
      </c>
      <c r="D222" s="32">
        <f t="shared" ref="D222:D224" si="54">D212</f>
        <v>0</v>
      </c>
      <c r="E222" s="32">
        <f>D222-C222</f>
        <v>0</v>
      </c>
      <c r="F222" s="32">
        <f t="shared" ref="F222:N222" si="55">F212</f>
        <v>0</v>
      </c>
      <c r="G222" s="32">
        <f t="shared" si="55"/>
        <v>0</v>
      </c>
      <c r="H222" s="32">
        <f t="shared" si="55"/>
        <v>0</v>
      </c>
      <c r="I222" s="32">
        <f t="shared" si="55"/>
        <v>0</v>
      </c>
      <c r="J222" s="32">
        <f t="shared" si="55"/>
        <v>0</v>
      </c>
      <c r="K222" s="32">
        <f t="shared" si="55"/>
        <v>0</v>
      </c>
      <c r="L222" s="32">
        <f t="shared" si="55"/>
        <v>0</v>
      </c>
      <c r="M222" s="32">
        <f t="shared" si="55"/>
        <v>0</v>
      </c>
      <c r="N222" s="32">
        <f t="shared" si="55"/>
        <v>0</v>
      </c>
    </row>
    <row r="223" spans="1:14" x14ac:dyDescent="0.25">
      <c r="A223" s="18" t="s">
        <v>302</v>
      </c>
      <c r="B223" s="48" t="str">
        <f>"-  to improve level of service"</f>
        <v>-  to improve level of service</v>
      </c>
      <c r="C223" s="32">
        <v>2898.5223599999999</v>
      </c>
      <c r="D223" s="32">
        <f t="shared" si="54"/>
        <v>1716.30756</v>
      </c>
      <c r="E223" s="32">
        <f>D223-C223</f>
        <v>-1182.2148</v>
      </c>
      <c r="F223" s="32">
        <f t="shared" ref="F223:N223" si="56">F213</f>
        <v>0</v>
      </c>
      <c r="G223" s="32">
        <f t="shared" si="56"/>
        <v>0</v>
      </c>
      <c r="H223" s="32">
        <f t="shared" si="56"/>
        <v>0</v>
      </c>
      <c r="I223" s="32">
        <f t="shared" si="56"/>
        <v>0</v>
      </c>
      <c r="J223" s="32">
        <f t="shared" si="56"/>
        <v>0</v>
      </c>
      <c r="K223" s="32">
        <f t="shared" si="56"/>
        <v>0</v>
      </c>
      <c r="L223" s="32">
        <f t="shared" si="56"/>
        <v>0</v>
      </c>
      <c r="M223" s="32">
        <f t="shared" si="56"/>
        <v>0</v>
      </c>
      <c r="N223" s="32">
        <f t="shared" si="56"/>
        <v>0</v>
      </c>
    </row>
    <row r="224" spans="1:14" x14ac:dyDescent="0.25">
      <c r="A224" s="18" t="s">
        <v>302</v>
      </c>
      <c r="B224" s="48" t="str">
        <f>"-  to replace existing assets"</f>
        <v>-  to replace existing assets</v>
      </c>
      <c r="C224" s="32">
        <v>955.27584000000002</v>
      </c>
      <c r="D224" s="32">
        <f t="shared" si="54"/>
        <v>1160.732</v>
      </c>
      <c r="E224" s="32">
        <f>D224-C224</f>
        <v>205.45615999999995</v>
      </c>
      <c r="F224" s="32">
        <f t="shared" ref="F224:N224" si="57">F214</f>
        <v>1253.1552899999999</v>
      </c>
      <c r="G224" s="32">
        <f t="shared" si="57"/>
        <v>1291.8466800000001</v>
      </c>
      <c r="H224" s="32">
        <f t="shared" si="57"/>
        <v>1311.31341</v>
      </c>
      <c r="I224" s="32">
        <f t="shared" si="57"/>
        <v>1389.6412399999999</v>
      </c>
      <c r="J224" s="32">
        <f t="shared" si="57"/>
        <v>1461.6078600000001</v>
      </c>
      <c r="K224" s="32">
        <f t="shared" si="57"/>
        <v>1566.2947899999999</v>
      </c>
      <c r="L224" s="32">
        <f t="shared" si="57"/>
        <v>1648.2588699999999</v>
      </c>
      <c r="M224" s="32">
        <f t="shared" si="57"/>
        <v>1662.7888</v>
      </c>
      <c r="N224" s="32">
        <f t="shared" si="57"/>
        <v>1712.6724099999999</v>
      </c>
    </row>
    <row r="225" spans="1:14" x14ac:dyDescent="0.25">
      <c r="A225" s="18" t="s">
        <v>302</v>
      </c>
      <c r="B225" s="28"/>
      <c r="C225" s="32"/>
      <c r="D225" s="32"/>
      <c r="E225" s="32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ht="15.75" thickBot="1" x14ac:dyDescent="0.3">
      <c r="A226" s="18" t="s">
        <v>302</v>
      </c>
      <c r="B226" s="56" t="s">
        <v>316</v>
      </c>
      <c r="C226" s="34">
        <v>3853.7982000000002</v>
      </c>
      <c r="D226" s="34">
        <f t="shared" ref="D226:N226" si="58">SUBTOTAL(9,D221:D225)</f>
        <v>2877.0395600000002</v>
      </c>
      <c r="E226" s="34">
        <f t="shared" si="58"/>
        <v>-976.75864000000001</v>
      </c>
      <c r="F226" s="34">
        <f t="shared" si="58"/>
        <v>1253.1552899999999</v>
      </c>
      <c r="G226" s="34">
        <f t="shared" si="58"/>
        <v>1291.8466800000001</v>
      </c>
      <c r="H226" s="34">
        <f t="shared" si="58"/>
        <v>1311.31341</v>
      </c>
      <c r="I226" s="34">
        <f t="shared" si="58"/>
        <v>1389.6412399999999</v>
      </c>
      <c r="J226" s="34">
        <f t="shared" si="58"/>
        <v>1461.6078600000001</v>
      </c>
      <c r="K226" s="34">
        <f t="shared" si="58"/>
        <v>1566.2947899999999</v>
      </c>
      <c r="L226" s="34">
        <f t="shared" si="58"/>
        <v>1648.2588699999999</v>
      </c>
      <c r="M226" s="34">
        <f t="shared" si="58"/>
        <v>1662.7888</v>
      </c>
      <c r="N226" s="34">
        <f t="shared" si="58"/>
        <v>1712.6724099999999</v>
      </c>
    </row>
    <row r="227" spans="1:14" x14ac:dyDescent="0.25">
      <c r="A227" s="18" t="s">
        <v>333</v>
      </c>
    </row>
    <row r="228" spans="1:14" hidden="1" x14ac:dyDescent="0.25">
      <c r="A228" s="18" t="s">
        <v>337</v>
      </c>
      <c r="B228" s="321"/>
      <c r="C228" s="31"/>
      <c r="D228" s="31"/>
      <c r="E228" s="31"/>
    </row>
    <row r="229" spans="1:14" hidden="1" x14ac:dyDescent="0.25">
      <c r="A229" s="18" t="s">
        <v>346</v>
      </c>
      <c r="B229" s="322"/>
      <c r="C229" s="32">
        <v>0</v>
      </c>
      <c r="D229" s="32">
        <v>0</v>
      </c>
      <c r="E229" s="32"/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</row>
    <row r="230" spans="1:14" hidden="1" x14ac:dyDescent="0.25">
      <c r="A230" s="18" t="s">
        <v>346</v>
      </c>
      <c r="B230" s="322"/>
      <c r="C230" s="32">
        <v>0</v>
      </c>
      <c r="D230" s="32">
        <v>0</v>
      </c>
      <c r="E230" s="32"/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</row>
    <row r="231" spans="1:14" hidden="1" x14ac:dyDescent="0.25">
      <c r="A231" s="18" t="s">
        <v>303</v>
      </c>
      <c r="B231" s="322" t="s">
        <v>210</v>
      </c>
      <c r="C231" s="32"/>
      <c r="D231" s="32"/>
      <c r="E231" s="32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idden="1" x14ac:dyDescent="0.25">
      <c r="A232" s="18" t="s">
        <v>346</v>
      </c>
      <c r="B232" s="322"/>
      <c r="C232" s="32">
        <v>0</v>
      </c>
      <c r="D232" s="32">
        <v>0</v>
      </c>
      <c r="E232" s="32"/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</row>
    <row r="233" spans="1:14" hidden="1" x14ac:dyDescent="0.25">
      <c r="A233" s="18" t="s">
        <v>346</v>
      </c>
      <c r="B233" s="322"/>
      <c r="C233" s="32">
        <v>0</v>
      </c>
      <c r="D233" s="32">
        <v>0</v>
      </c>
      <c r="E233" s="32"/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</row>
    <row r="234" spans="1:14" hidden="1" x14ac:dyDescent="0.25">
      <c r="A234" s="18" t="s">
        <v>303</v>
      </c>
      <c r="B234" s="322"/>
      <c r="C234" s="32"/>
      <c r="D234" s="32"/>
      <c r="E234" s="32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5.75" hidden="1" thickBot="1" x14ac:dyDescent="0.3">
      <c r="A235" s="18" t="s">
        <v>303</v>
      </c>
      <c r="B235" s="323" t="s">
        <v>213</v>
      </c>
      <c r="C235" s="34">
        <v>0</v>
      </c>
      <c r="D235" s="34">
        <f>SUBTOTAL(9,D227:D234)</f>
        <v>0</v>
      </c>
      <c r="E235" s="34"/>
      <c r="F235" s="34">
        <f t="shared" ref="F235:N235" si="59">SUBTOTAL(9,F227:F234)</f>
        <v>0</v>
      </c>
      <c r="G235" s="34">
        <f t="shared" si="59"/>
        <v>0</v>
      </c>
      <c r="H235" s="34">
        <f t="shared" si="59"/>
        <v>0</v>
      </c>
      <c r="I235" s="34">
        <f t="shared" si="59"/>
        <v>0</v>
      </c>
      <c r="J235" s="34">
        <f t="shared" si="59"/>
        <v>0</v>
      </c>
      <c r="K235" s="34">
        <f t="shared" si="59"/>
        <v>0</v>
      </c>
      <c r="L235" s="34">
        <f t="shared" si="59"/>
        <v>0</v>
      </c>
      <c r="M235" s="34">
        <f t="shared" si="59"/>
        <v>0</v>
      </c>
      <c r="N235" s="34">
        <f t="shared" si="59"/>
        <v>0</v>
      </c>
    </row>
    <row r="236" spans="1:14" hidden="1" x14ac:dyDescent="0.25">
      <c r="A236" s="18" t="s">
        <v>303</v>
      </c>
      <c r="B236" s="320"/>
    </row>
    <row r="237" spans="1:14" hidden="1" x14ac:dyDescent="0.25">
      <c r="A237" s="18" t="s">
        <v>304</v>
      </c>
      <c r="B237" s="321" t="s">
        <v>214</v>
      </c>
      <c r="C237" s="31"/>
      <c r="D237" s="31"/>
      <c r="E237" s="31"/>
    </row>
    <row r="238" spans="1:14" hidden="1" x14ac:dyDescent="0.25">
      <c r="A238" s="18" t="s">
        <v>303</v>
      </c>
      <c r="B238" s="322" t="s">
        <v>220</v>
      </c>
      <c r="C238" s="31"/>
      <c r="D238" s="31"/>
      <c r="E238" s="31"/>
    </row>
    <row r="239" spans="1:14" hidden="1" x14ac:dyDescent="0.25">
      <c r="A239" s="18" t="s">
        <v>296</v>
      </c>
      <c r="B239" s="322" t="str">
        <f>"-  to meet additional demand"</f>
        <v>-  to meet additional demand</v>
      </c>
      <c r="C239" s="32">
        <v>0</v>
      </c>
      <c r="D239" s="32">
        <v>0</v>
      </c>
      <c r="E239" s="32"/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</row>
    <row r="240" spans="1:14" hidden="1" x14ac:dyDescent="0.25">
      <c r="A240" s="18" t="s">
        <v>296</v>
      </c>
      <c r="B240" s="322" t="str">
        <f>"-  to improve level of service"</f>
        <v>-  to improve level of service</v>
      </c>
      <c r="C240" s="32">
        <v>0</v>
      </c>
      <c r="D240" s="32">
        <v>1000</v>
      </c>
      <c r="E240" s="32"/>
      <c r="F240" s="33">
        <v>2060</v>
      </c>
      <c r="G240" s="33">
        <v>2101.1999999999998</v>
      </c>
      <c r="H240" s="33">
        <v>2143.2240000000002</v>
      </c>
      <c r="I240" s="33">
        <v>16395.66</v>
      </c>
      <c r="J240" s="33">
        <v>3344.7150000000001</v>
      </c>
      <c r="K240" s="33">
        <v>3411.6089999999999</v>
      </c>
      <c r="L240" s="33">
        <v>3479.8409999999999</v>
      </c>
      <c r="M240" s="33">
        <v>3549.4380000000001</v>
      </c>
      <c r="N240" s="33">
        <v>7240.8540000000003</v>
      </c>
    </row>
    <row r="241" spans="1:14" hidden="1" x14ac:dyDescent="0.25">
      <c r="A241" s="18" t="s">
        <v>296</v>
      </c>
      <c r="B241" s="322" t="str">
        <f>"-  to replace existing assets"</f>
        <v>-  to replace existing assets</v>
      </c>
      <c r="C241" s="32">
        <v>12808.94716</v>
      </c>
      <c r="D241" s="32">
        <v>2831.7779999999998</v>
      </c>
      <c r="E241" s="32"/>
      <c r="F241" s="33">
        <v>7175.3697400000001</v>
      </c>
      <c r="G241" s="33">
        <v>2160.9426199999998</v>
      </c>
      <c r="H241" s="33">
        <v>2613.8640500000001</v>
      </c>
      <c r="I241" s="33">
        <v>2027.19679</v>
      </c>
      <c r="J241" s="33">
        <v>2508.3917099999999</v>
      </c>
      <c r="K241" s="33">
        <v>2493.02241</v>
      </c>
      <c r="L241" s="33">
        <v>2581.8070299999999</v>
      </c>
      <c r="M241" s="33">
        <v>2566.26037</v>
      </c>
      <c r="N241" s="33">
        <v>2749.6275799999999</v>
      </c>
    </row>
    <row r="242" spans="1:14" hidden="1" x14ac:dyDescent="0.25">
      <c r="A242" s="18" t="s">
        <v>303</v>
      </c>
      <c r="B242" s="322" t="s">
        <v>215</v>
      </c>
      <c r="C242" s="32"/>
      <c r="D242" s="32"/>
      <c r="E242" s="32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idden="1" x14ac:dyDescent="0.25">
      <c r="A243" s="18" t="s">
        <v>303</v>
      </c>
      <c r="B243" s="322" t="s">
        <v>216</v>
      </c>
      <c r="C243" s="32"/>
      <c r="D243" s="32"/>
      <c r="E243" s="32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idden="1" x14ac:dyDescent="0.25">
      <c r="A244" s="18" t="s">
        <v>303</v>
      </c>
      <c r="B244" s="322"/>
      <c r="C244" s="32"/>
      <c r="D244" s="32"/>
      <c r="E244" s="32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5.75" hidden="1" thickBot="1" x14ac:dyDescent="0.3">
      <c r="A245" s="18" t="s">
        <v>303</v>
      </c>
      <c r="B245" s="323" t="s">
        <v>217</v>
      </c>
      <c r="C245" s="34">
        <v>12808.94716</v>
      </c>
      <c r="D245" s="34">
        <f>SUBTOTAL(9,D237:D244)</f>
        <v>3831.7779999999998</v>
      </c>
      <c r="E245" s="34"/>
      <c r="F245" s="34">
        <f t="shared" ref="F245:N245" si="60">SUBTOTAL(9,F237:F244)</f>
        <v>9235.3697400000001</v>
      </c>
      <c r="G245" s="34">
        <f t="shared" si="60"/>
        <v>4262.1426199999996</v>
      </c>
      <c r="H245" s="34">
        <f t="shared" si="60"/>
        <v>4757.0880500000003</v>
      </c>
      <c r="I245" s="34">
        <f t="shared" si="60"/>
        <v>18422.856789999998</v>
      </c>
      <c r="J245" s="34">
        <f t="shared" si="60"/>
        <v>5853.10671</v>
      </c>
      <c r="K245" s="34">
        <f t="shared" si="60"/>
        <v>5904.63141</v>
      </c>
      <c r="L245" s="34">
        <f t="shared" si="60"/>
        <v>6061.6480300000003</v>
      </c>
      <c r="M245" s="34">
        <f t="shared" si="60"/>
        <v>6115.6983700000001</v>
      </c>
      <c r="N245" s="34">
        <f t="shared" si="60"/>
        <v>9990.4815799999997</v>
      </c>
    </row>
    <row r="246" spans="1:14" hidden="1" x14ac:dyDescent="0.25">
      <c r="A246" s="18" t="s">
        <v>303</v>
      </c>
      <c r="B246" s="43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</row>
    <row r="247" spans="1:14" s="324" customFormat="1" ht="21" hidden="1" x14ac:dyDescent="0.35">
      <c r="A247" s="18" t="s">
        <v>303</v>
      </c>
      <c r="B247" s="325" t="s">
        <v>239</v>
      </c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</row>
    <row r="248" spans="1:14" x14ac:dyDescent="0.25">
      <c r="A248" s="18" t="s">
        <v>302</v>
      </c>
      <c r="B248" s="55" t="s">
        <v>317</v>
      </c>
      <c r="C248" s="31"/>
      <c r="D248" s="31"/>
      <c r="E248" s="31"/>
    </row>
    <row r="249" spans="1:14" x14ac:dyDescent="0.25">
      <c r="A249" s="18" t="s">
        <v>302</v>
      </c>
      <c r="B249" s="48" t="str">
        <f>"-  to meet additional demand"</f>
        <v>-  to meet additional demand</v>
      </c>
      <c r="C249" s="32">
        <v>0</v>
      </c>
      <c r="D249" s="32">
        <f t="shared" ref="D249:D251" si="61">D239</f>
        <v>0</v>
      </c>
      <c r="E249" s="32">
        <f>D249-C249</f>
        <v>0</v>
      </c>
      <c r="F249" s="32">
        <f t="shared" ref="F249:N249" si="62">F239</f>
        <v>0</v>
      </c>
      <c r="G249" s="32">
        <f t="shared" si="62"/>
        <v>0</v>
      </c>
      <c r="H249" s="32">
        <f t="shared" si="62"/>
        <v>0</v>
      </c>
      <c r="I249" s="32">
        <f t="shared" si="62"/>
        <v>0</v>
      </c>
      <c r="J249" s="32">
        <f t="shared" si="62"/>
        <v>0</v>
      </c>
      <c r="K249" s="32">
        <f t="shared" si="62"/>
        <v>0</v>
      </c>
      <c r="L249" s="32">
        <f t="shared" si="62"/>
        <v>0</v>
      </c>
      <c r="M249" s="32">
        <f t="shared" si="62"/>
        <v>0</v>
      </c>
      <c r="N249" s="32">
        <f t="shared" si="62"/>
        <v>0</v>
      </c>
    </row>
    <row r="250" spans="1:14" x14ac:dyDescent="0.25">
      <c r="A250" s="18" t="s">
        <v>302</v>
      </c>
      <c r="B250" s="48" t="str">
        <f>"-  to improve level of service"</f>
        <v>-  to improve level of service</v>
      </c>
      <c r="C250" s="32">
        <v>0</v>
      </c>
      <c r="D250" s="32">
        <f t="shared" si="61"/>
        <v>1000</v>
      </c>
      <c r="E250" s="32">
        <f>D250-C250</f>
        <v>1000</v>
      </c>
      <c r="F250" s="32">
        <f t="shared" ref="F250:N250" si="63">F240</f>
        <v>2060</v>
      </c>
      <c r="G250" s="32">
        <f t="shared" si="63"/>
        <v>2101.1999999999998</v>
      </c>
      <c r="H250" s="32">
        <f t="shared" si="63"/>
        <v>2143.2240000000002</v>
      </c>
      <c r="I250" s="32">
        <f t="shared" si="63"/>
        <v>16395.66</v>
      </c>
      <c r="J250" s="32">
        <f t="shared" si="63"/>
        <v>3344.7150000000001</v>
      </c>
      <c r="K250" s="32">
        <f t="shared" si="63"/>
        <v>3411.6089999999999</v>
      </c>
      <c r="L250" s="32">
        <f t="shared" si="63"/>
        <v>3479.8409999999999</v>
      </c>
      <c r="M250" s="32">
        <f t="shared" si="63"/>
        <v>3549.4380000000001</v>
      </c>
      <c r="N250" s="32">
        <f t="shared" si="63"/>
        <v>7240.8540000000003</v>
      </c>
    </row>
    <row r="251" spans="1:14" x14ac:dyDescent="0.25">
      <c r="A251" s="18" t="s">
        <v>302</v>
      </c>
      <c r="B251" s="48" t="str">
        <f>"-  to replace existing assets"</f>
        <v>-  to replace existing assets</v>
      </c>
      <c r="C251" s="32">
        <v>12808.94716</v>
      </c>
      <c r="D251" s="32">
        <f t="shared" si="61"/>
        <v>2831.7779999999998</v>
      </c>
      <c r="E251" s="32">
        <f>D251-C251</f>
        <v>-9977.1691599999995</v>
      </c>
      <c r="F251" s="32">
        <f t="shared" ref="F251:N251" si="64">F241</f>
        <v>7175.3697400000001</v>
      </c>
      <c r="G251" s="32">
        <f t="shared" si="64"/>
        <v>2160.9426199999998</v>
      </c>
      <c r="H251" s="32">
        <f t="shared" si="64"/>
        <v>2613.8640500000001</v>
      </c>
      <c r="I251" s="32">
        <f t="shared" si="64"/>
        <v>2027.19679</v>
      </c>
      <c r="J251" s="32">
        <f t="shared" si="64"/>
        <v>2508.3917099999999</v>
      </c>
      <c r="K251" s="32">
        <f t="shared" si="64"/>
        <v>2493.02241</v>
      </c>
      <c r="L251" s="32">
        <f t="shared" si="64"/>
        <v>2581.8070299999999</v>
      </c>
      <c r="M251" s="32">
        <f t="shared" si="64"/>
        <v>2566.26037</v>
      </c>
      <c r="N251" s="32">
        <f t="shared" si="64"/>
        <v>2749.6275799999999</v>
      </c>
    </row>
    <row r="252" spans="1:14" x14ac:dyDescent="0.25">
      <c r="A252" s="18" t="s">
        <v>302</v>
      </c>
      <c r="B252" s="28"/>
      <c r="C252" s="32"/>
      <c r="D252" s="32"/>
      <c r="E252" s="32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5.75" thickBot="1" x14ac:dyDescent="0.3">
      <c r="A253" s="18" t="s">
        <v>302</v>
      </c>
      <c r="B253" s="56" t="s">
        <v>318</v>
      </c>
      <c r="C253" s="34">
        <v>12808.94716</v>
      </c>
      <c r="D253" s="34">
        <f t="shared" ref="D253:N253" si="65">SUBTOTAL(9,D248:D252)</f>
        <v>3831.7779999999998</v>
      </c>
      <c r="E253" s="34">
        <f t="shared" si="65"/>
        <v>-8977.1691599999995</v>
      </c>
      <c r="F253" s="34">
        <f t="shared" si="65"/>
        <v>9235.3697400000001</v>
      </c>
      <c r="G253" s="34">
        <f t="shared" si="65"/>
        <v>4262.1426199999996</v>
      </c>
      <c r="H253" s="34">
        <f t="shared" si="65"/>
        <v>4757.0880500000003</v>
      </c>
      <c r="I253" s="34">
        <f t="shared" si="65"/>
        <v>18422.856789999998</v>
      </c>
      <c r="J253" s="34">
        <f t="shared" si="65"/>
        <v>5853.10671</v>
      </c>
      <c r="K253" s="34">
        <f t="shared" si="65"/>
        <v>5904.63141</v>
      </c>
      <c r="L253" s="34">
        <f t="shared" si="65"/>
        <v>6061.6480300000003</v>
      </c>
      <c r="M253" s="34">
        <f t="shared" si="65"/>
        <v>6115.6983700000001</v>
      </c>
      <c r="N253" s="34">
        <f t="shared" si="65"/>
        <v>9990.4815799999997</v>
      </c>
    </row>
    <row r="254" spans="1:14" x14ac:dyDescent="0.25">
      <c r="A254" s="18" t="s">
        <v>333</v>
      </c>
    </row>
    <row r="255" spans="1:14" hidden="1" x14ac:dyDescent="0.25">
      <c r="A255" s="18" t="s">
        <v>337</v>
      </c>
      <c r="B255" s="321"/>
      <c r="C255" s="31"/>
      <c r="D255" s="31"/>
      <c r="E255" s="31"/>
    </row>
    <row r="256" spans="1:14" hidden="1" x14ac:dyDescent="0.25">
      <c r="A256" s="18" t="s">
        <v>346</v>
      </c>
      <c r="B256" s="322"/>
      <c r="C256" s="32">
        <v>0</v>
      </c>
      <c r="D256" s="32">
        <v>0</v>
      </c>
      <c r="E256" s="32"/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</row>
    <row r="257" spans="1:14" hidden="1" x14ac:dyDescent="0.25">
      <c r="A257" s="18" t="s">
        <v>346</v>
      </c>
      <c r="B257" s="322"/>
      <c r="C257" s="32">
        <v>0</v>
      </c>
      <c r="D257" s="32">
        <v>0</v>
      </c>
      <c r="E257" s="32"/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</row>
    <row r="258" spans="1:14" hidden="1" x14ac:dyDescent="0.25">
      <c r="A258" s="18" t="s">
        <v>303</v>
      </c>
      <c r="B258" s="322" t="s">
        <v>210</v>
      </c>
      <c r="C258" s="32"/>
      <c r="D258" s="32"/>
      <c r="E258" s="32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idden="1" x14ac:dyDescent="0.25">
      <c r="A259" s="18" t="s">
        <v>346</v>
      </c>
      <c r="B259" s="322"/>
      <c r="C259" s="32">
        <v>0</v>
      </c>
      <c r="D259" s="32">
        <v>0</v>
      </c>
      <c r="E259" s="32"/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</row>
    <row r="260" spans="1:14" hidden="1" x14ac:dyDescent="0.25">
      <c r="A260" s="18" t="s">
        <v>346</v>
      </c>
      <c r="B260" s="322"/>
      <c r="C260" s="32">
        <v>0</v>
      </c>
      <c r="D260" s="32">
        <v>0</v>
      </c>
      <c r="E260" s="32"/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</row>
    <row r="261" spans="1:14" hidden="1" x14ac:dyDescent="0.25">
      <c r="A261" s="18" t="s">
        <v>303</v>
      </c>
      <c r="B261" s="322"/>
      <c r="C261" s="32"/>
      <c r="D261" s="32"/>
      <c r="E261" s="32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1:14" ht="15.75" hidden="1" thickBot="1" x14ac:dyDescent="0.3">
      <c r="A262" s="18" t="s">
        <v>303</v>
      </c>
      <c r="B262" s="323" t="s">
        <v>213</v>
      </c>
      <c r="C262" s="34">
        <v>0</v>
      </c>
      <c r="D262" s="34">
        <f>SUBTOTAL(9,D254:D261)</f>
        <v>0</v>
      </c>
      <c r="E262" s="34"/>
      <c r="F262" s="34">
        <f t="shared" ref="F262:N262" si="66">SUBTOTAL(9,F254:F261)</f>
        <v>0</v>
      </c>
      <c r="G262" s="34">
        <f t="shared" si="66"/>
        <v>0</v>
      </c>
      <c r="H262" s="34">
        <f t="shared" si="66"/>
        <v>0</v>
      </c>
      <c r="I262" s="34">
        <f t="shared" si="66"/>
        <v>0</v>
      </c>
      <c r="J262" s="34">
        <f t="shared" si="66"/>
        <v>0</v>
      </c>
      <c r="K262" s="34">
        <f t="shared" si="66"/>
        <v>0</v>
      </c>
      <c r="L262" s="34">
        <f t="shared" si="66"/>
        <v>0</v>
      </c>
      <c r="M262" s="34">
        <f t="shared" si="66"/>
        <v>0</v>
      </c>
      <c r="N262" s="34">
        <f t="shared" si="66"/>
        <v>0</v>
      </c>
    </row>
    <row r="263" spans="1:14" hidden="1" x14ac:dyDescent="0.25">
      <c r="A263" s="18" t="s">
        <v>303</v>
      </c>
      <c r="B263" s="320"/>
    </row>
    <row r="264" spans="1:14" hidden="1" x14ac:dyDescent="0.25">
      <c r="A264" s="18" t="s">
        <v>304</v>
      </c>
      <c r="B264" s="321" t="s">
        <v>214</v>
      </c>
      <c r="C264" s="31"/>
      <c r="D264" s="31"/>
      <c r="E264" s="31"/>
    </row>
    <row r="265" spans="1:14" hidden="1" x14ac:dyDescent="0.25">
      <c r="A265" s="18" t="s">
        <v>303</v>
      </c>
      <c r="B265" s="322" t="s">
        <v>220</v>
      </c>
      <c r="C265" s="31"/>
      <c r="D265" s="31"/>
      <c r="E265" s="31"/>
    </row>
    <row r="266" spans="1:14" hidden="1" x14ac:dyDescent="0.25">
      <c r="A266" s="18" t="s">
        <v>296</v>
      </c>
      <c r="B266" s="322" t="str">
        <f>"-  to meet additional demand"</f>
        <v>-  to meet additional demand</v>
      </c>
      <c r="C266" s="32">
        <v>0</v>
      </c>
      <c r="D266" s="32">
        <v>0</v>
      </c>
      <c r="E266" s="32"/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</row>
    <row r="267" spans="1:14" hidden="1" x14ac:dyDescent="0.25">
      <c r="A267" s="18" t="s">
        <v>296</v>
      </c>
      <c r="B267" s="322" t="str">
        <f>"-  to improve level of service"</f>
        <v>-  to improve level of service</v>
      </c>
      <c r="C267" s="32">
        <v>52630.017240000001</v>
      </c>
      <c r="D267" s="32">
        <v>50495.092290000001</v>
      </c>
      <c r="E267" s="32"/>
      <c r="F267" s="33">
        <v>32669.751209999999</v>
      </c>
      <c r="G267" s="33">
        <v>8584.8890599999995</v>
      </c>
      <c r="H267" s="33">
        <v>5889.4313099999999</v>
      </c>
      <c r="I267" s="33">
        <v>977.37462000000005</v>
      </c>
      <c r="J267" s="33">
        <v>2.1619100000000002</v>
      </c>
      <c r="K267" s="33">
        <v>2.21163</v>
      </c>
      <c r="L267" s="33">
        <v>2.26471</v>
      </c>
      <c r="M267" s="33">
        <v>2.3235899999999998</v>
      </c>
      <c r="N267" s="33">
        <v>2.3863300000000001</v>
      </c>
    </row>
    <row r="268" spans="1:14" hidden="1" x14ac:dyDescent="0.25">
      <c r="A268" s="18" t="s">
        <v>296</v>
      </c>
      <c r="B268" s="322" t="str">
        <f>"-  to replace existing assets"</f>
        <v>-  to replace existing assets</v>
      </c>
      <c r="C268" s="32">
        <v>0</v>
      </c>
      <c r="D268" s="32">
        <v>20</v>
      </c>
      <c r="E268" s="32"/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</row>
    <row r="269" spans="1:14" hidden="1" x14ac:dyDescent="0.25">
      <c r="A269" s="18" t="s">
        <v>303</v>
      </c>
      <c r="B269" s="322" t="s">
        <v>215</v>
      </c>
      <c r="C269" s="32"/>
      <c r="D269" s="32"/>
      <c r="E269" s="32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hidden="1" x14ac:dyDescent="0.25">
      <c r="A270" s="18" t="s">
        <v>303</v>
      </c>
      <c r="B270" s="322" t="s">
        <v>216</v>
      </c>
      <c r="C270" s="32"/>
      <c r="D270" s="32"/>
      <c r="E270" s="32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hidden="1" x14ac:dyDescent="0.25">
      <c r="A271" s="18" t="s">
        <v>303</v>
      </c>
      <c r="B271" s="322"/>
      <c r="C271" s="32"/>
      <c r="D271" s="32"/>
      <c r="E271" s="32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ht="15.75" hidden="1" thickBot="1" x14ac:dyDescent="0.3">
      <c r="A272" s="18" t="s">
        <v>303</v>
      </c>
      <c r="B272" s="323" t="s">
        <v>217</v>
      </c>
      <c r="C272" s="34">
        <v>52630.017240000001</v>
      </c>
      <c r="D272" s="34">
        <f>SUBTOTAL(9,D264:D271)</f>
        <v>50515.092290000001</v>
      </c>
      <c r="E272" s="34"/>
      <c r="F272" s="34">
        <f t="shared" ref="F272:N272" si="67">SUBTOTAL(9,F264:F271)</f>
        <v>32669.751209999999</v>
      </c>
      <c r="G272" s="34">
        <f t="shared" si="67"/>
        <v>8584.8890599999995</v>
      </c>
      <c r="H272" s="34">
        <f t="shared" si="67"/>
        <v>5889.4313099999999</v>
      </c>
      <c r="I272" s="34">
        <f t="shared" si="67"/>
        <v>977.37462000000005</v>
      </c>
      <c r="J272" s="34">
        <f t="shared" si="67"/>
        <v>2.1619100000000002</v>
      </c>
      <c r="K272" s="34">
        <f t="shared" si="67"/>
        <v>2.21163</v>
      </c>
      <c r="L272" s="34">
        <f t="shared" si="67"/>
        <v>2.26471</v>
      </c>
      <c r="M272" s="34">
        <f t="shared" si="67"/>
        <v>2.3235899999999998</v>
      </c>
      <c r="N272" s="34">
        <f t="shared" si="67"/>
        <v>2.3863300000000001</v>
      </c>
    </row>
    <row r="273" spans="1:14" hidden="1" x14ac:dyDescent="0.25">
      <c r="A273" s="18" t="s">
        <v>303</v>
      </c>
      <c r="B273" s="43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</row>
    <row r="274" spans="1:14" s="324" customFormat="1" ht="21" hidden="1" x14ac:dyDescent="0.35">
      <c r="A274" s="18" t="s">
        <v>303</v>
      </c>
      <c r="B274" s="325" t="s">
        <v>239</v>
      </c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</row>
    <row r="275" spans="1:14" x14ac:dyDescent="0.25">
      <c r="A275" s="18" t="s">
        <v>302</v>
      </c>
      <c r="B275" s="55" t="s">
        <v>319</v>
      </c>
      <c r="C275" s="31"/>
      <c r="D275" s="31"/>
      <c r="E275" s="31"/>
    </row>
    <row r="276" spans="1:14" x14ac:dyDescent="0.25">
      <c r="A276" s="18" t="s">
        <v>302</v>
      </c>
      <c r="B276" s="48" t="str">
        <f>"-  to meet additional demand"</f>
        <v>-  to meet additional demand</v>
      </c>
      <c r="C276" s="32">
        <v>0</v>
      </c>
      <c r="D276" s="32">
        <f t="shared" ref="D276:D278" si="68">D266</f>
        <v>0</v>
      </c>
      <c r="E276" s="32">
        <f>D276-C276</f>
        <v>0</v>
      </c>
      <c r="F276" s="32">
        <f t="shared" ref="F276:N276" si="69">F266</f>
        <v>0</v>
      </c>
      <c r="G276" s="32">
        <f t="shared" si="69"/>
        <v>0</v>
      </c>
      <c r="H276" s="32">
        <f t="shared" si="69"/>
        <v>0</v>
      </c>
      <c r="I276" s="32">
        <f t="shared" si="69"/>
        <v>0</v>
      </c>
      <c r="J276" s="32">
        <f t="shared" si="69"/>
        <v>0</v>
      </c>
      <c r="K276" s="32">
        <f t="shared" si="69"/>
        <v>0</v>
      </c>
      <c r="L276" s="32">
        <f t="shared" si="69"/>
        <v>0</v>
      </c>
      <c r="M276" s="32">
        <f t="shared" si="69"/>
        <v>0</v>
      </c>
      <c r="N276" s="32">
        <f t="shared" si="69"/>
        <v>0</v>
      </c>
    </row>
    <row r="277" spans="1:14" x14ac:dyDescent="0.25">
      <c r="A277" s="18" t="s">
        <v>302</v>
      </c>
      <c r="B277" s="48" t="str">
        <f>"-  to improve level of service"</f>
        <v>-  to improve level of service</v>
      </c>
      <c r="C277" s="32">
        <v>52630.017240000001</v>
      </c>
      <c r="D277" s="32">
        <f t="shared" si="68"/>
        <v>50495.092290000001</v>
      </c>
      <c r="E277" s="32">
        <f>D277-C277</f>
        <v>-2134.9249500000005</v>
      </c>
      <c r="F277" s="32">
        <f t="shared" ref="F277:N277" si="70">F267</f>
        <v>32669.751209999999</v>
      </c>
      <c r="G277" s="32">
        <f t="shared" si="70"/>
        <v>8584.8890599999995</v>
      </c>
      <c r="H277" s="32">
        <f t="shared" si="70"/>
        <v>5889.4313099999999</v>
      </c>
      <c r="I277" s="32">
        <f t="shared" si="70"/>
        <v>977.37462000000005</v>
      </c>
      <c r="J277" s="32">
        <f t="shared" si="70"/>
        <v>2.1619100000000002</v>
      </c>
      <c r="K277" s="32">
        <f t="shared" si="70"/>
        <v>2.21163</v>
      </c>
      <c r="L277" s="32">
        <f t="shared" si="70"/>
        <v>2.26471</v>
      </c>
      <c r="M277" s="32">
        <f t="shared" si="70"/>
        <v>2.3235899999999998</v>
      </c>
      <c r="N277" s="32">
        <f t="shared" si="70"/>
        <v>2.3863300000000001</v>
      </c>
    </row>
    <row r="278" spans="1:14" x14ac:dyDescent="0.25">
      <c r="A278" s="18" t="s">
        <v>302</v>
      </c>
      <c r="B278" s="48" t="str">
        <f>"-  to replace existing assets"</f>
        <v>-  to replace existing assets</v>
      </c>
      <c r="C278" s="32">
        <v>0</v>
      </c>
      <c r="D278" s="32">
        <f t="shared" si="68"/>
        <v>20</v>
      </c>
      <c r="E278" s="32">
        <f>D278-C278</f>
        <v>20</v>
      </c>
      <c r="F278" s="32">
        <f t="shared" ref="F278:N278" si="71">F268</f>
        <v>0</v>
      </c>
      <c r="G278" s="32">
        <f t="shared" si="71"/>
        <v>0</v>
      </c>
      <c r="H278" s="32">
        <f t="shared" si="71"/>
        <v>0</v>
      </c>
      <c r="I278" s="32">
        <f t="shared" si="71"/>
        <v>0</v>
      </c>
      <c r="J278" s="32">
        <f t="shared" si="71"/>
        <v>0</v>
      </c>
      <c r="K278" s="32">
        <f t="shared" si="71"/>
        <v>0</v>
      </c>
      <c r="L278" s="32">
        <f t="shared" si="71"/>
        <v>0</v>
      </c>
      <c r="M278" s="32">
        <f t="shared" si="71"/>
        <v>0</v>
      </c>
      <c r="N278" s="32">
        <f t="shared" si="71"/>
        <v>0</v>
      </c>
    </row>
    <row r="279" spans="1:14" x14ac:dyDescent="0.25">
      <c r="A279" s="18" t="s">
        <v>302</v>
      </c>
      <c r="B279" s="28"/>
      <c r="C279" s="32"/>
      <c r="D279" s="32"/>
      <c r="E279" s="32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ht="15.75" thickBot="1" x14ac:dyDescent="0.3">
      <c r="A280" s="18" t="s">
        <v>302</v>
      </c>
      <c r="B280" s="56" t="s">
        <v>320</v>
      </c>
      <c r="C280" s="34">
        <v>52630.017240000001</v>
      </c>
      <c r="D280" s="34">
        <f t="shared" ref="D280:N280" si="72">SUBTOTAL(9,D275:D279)</f>
        <v>50515.092290000001</v>
      </c>
      <c r="E280" s="34">
        <f t="shared" si="72"/>
        <v>-2114.9249500000005</v>
      </c>
      <c r="F280" s="34">
        <f t="shared" si="72"/>
        <v>32669.751209999999</v>
      </c>
      <c r="G280" s="34">
        <f t="shared" si="72"/>
        <v>8584.8890599999995</v>
      </c>
      <c r="H280" s="34">
        <f t="shared" si="72"/>
        <v>5889.4313099999999</v>
      </c>
      <c r="I280" s="34">
        <f t="shared" si="72"/>
        <v>977.37462000000005</v>
      </c>
      <c r="J280" s="34">
        <f t="shared" si="72"/>
        <v>2.1619100000000002</v>
      </c>
      <c r="K280" s="34">
        <f t="shared" si="72"/>
        <v>2.21163</v>
      </c>
      <c r="L280" s="34">
        <f t="shared" si="72"/>
        <v>2.26471</v>
      </c>
      <c r="M280" s="34">
        <f t="shared" si="72"/>
        <v>2.3235899999999998</v>
      </c>
      <c r="N280" s="34">
        <f t="shared" si="72"/>
        <v>2.3863300000000001</v>
      </c>
    </row>
    <row r="281" spans="1:14" x14ac:dyDescent="0.25">
      <c r="A281" s="18" t="s">
        <v>333</v>
      </c>
    </row>
    <row r="282" spans="1:14" hidden="1" x14ac:dyDescent="0.25">
      <c r="A282" s="18" t="s">
        <v>337</v>
      </c>
      <c r="B282" s="321"/>
      <c r="C282" s="31"/>
      <c r="D282" s="31"/>
      <c r="E282" s="31"/>
    </row>
    <row r="283" spans="1:14" hidden="1" x14ac:dyDescent="0.25">
      <c r="A283" s="18" t="s">
        <v>346</v>
      </c>
      <c r="B283" s="322"/>
      <c r="C283" s="32">
        <v>0</v>
      </c>
      <c r="D283" s="32">
        <v>0</v>
      </c>
      <c r="E283" s="32"/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</row>
    <row r="284" spans="1:14" hidden="1" x14ac:dyDescent="0.25">
      <c r="A284" s="18" t="s">
        <v>346</v>
      </c>
      <c r="B284" s="322"/>
      <c r="C284" s="32">
        <v>0</v>
      </c>
      <c r="D284" s="32">
        <v>0</v>
      </c>
      <c r="E284" s="32"/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</row>
    <row r="285" spans="1:14" hidden="1" x14ac:dyDescent="0.25">
      <c r="A285" s="18" t="s">
        <v>303</v>
      </c>
      <c r="B285" s="322" t="s">
        <v>210</v>
      </c>
      <c r="C285" s="32"/>
      <c r="D285" s="32"/>
      <c r="E285" s="32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1:14" hidden="1" x14ac:dyDescent="0.25">
      <c r="A286" s="18" t="s">
        <v>346</v>
      </c>
      <c r="B286" s="322"/>
      <c r="C286" s="32">
        <v>0</v>
      </c>
      <c r="D286" s="32">
        <v>0</v>
      </c>
      <c r="E286" s="32"/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</row>
    <row r="287" spans="1:14" hidden="1" x14ac:dyDescent="0.25">
      <c r="A287" s="18" t="s">
        <v>346</v>
      </c>
      <c r="B287" s="322"/>
      <c r="C287" s="32">
        <v>0</v>
      </c>
      <c r="D287" s="32">
        <v>0</v>
      </c>
      <c r="E287" s="32"/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</row>
    <row r="288" spans="1:14" hidden="1" x14ac:dyDescent="0.25">
      <c r="A288" s="18" t="s">
        <v>303</v>
      </c>
      <c r="B288" s="322"/>
      <c r="C288" s="32"/>
      <c r="D288" s="32"/>
      <c r="E288" s="32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1:14" ht="15.75" hidden="1" thickBot="1" x14ac:dyDescent="0.3">
      <c r="A289" s="18" t="s">
        <v>303</v>
      </c>
      <c r="B289" s="323" t="s">
        <v>213</v>
      </c>
      <c r="C289" s="34">
        <v>0</v>
      </c>
      <c r="D289" s="34">
        <f>SUBTOTAL(9,D281:D288)</f>
        <v>0</v>
      </c>
      <c r="E289" s="34"/>
      <c r="F289" s="34">
        <f t="shared" ref="F289:N289" si="73">SUBTOTAL(9,F281:F288)</f>
        <v>0</v>
      </c>
      <c r="G289" s="34">
        <f t="shared" si="73"/>
        <v>0</v>
      </c>
      <c r="H289" s="34">
        <f t="shared" si="73"/>
        <v>0</v>
      </c>
      <c r="I289" s="34">
        <f t="shared" si="73"/>
        <v>0</v>
      </c>
      <c r="J289" s="34">
        <f t="shared" si="73"/>
        <v>0</v>
      </c>
      <c r="K289" s="34">
        <f t="shared" si="73"/>
        <v>0</v>
      </c>
      <c r="L289" s="34">
        <f t="shared" si="73"/>
        <v>0</v>
      </c>
      <c r="M289" s="34">
        <f t="shared" si="73"/>
        <v>0</v>
      </c>
      <c r="N289" s="34">
        <f t="shared" si="73"/>
        <v>0</v>
      </c>
    </row>
    <row r="290" spans="1:14" hidden="1" x14ac:dyDescent="0.25">
      <c r="A290" s="18" t="s">
        <v>303</v>
      </c>
      <c r="B290" s="320"/>
    </row>
    <row r="291" spans="1:14" hidden="1" x14ac:dyDescent="0.25">
      <c r="A291" s="18" t="s">
        <v>304</v>
      </c>
      <c r="B291" s="321" t="s">
        <v>214</v>
      </c>
      <c r="C291" s="31"/>
      <c r="D291" s="31"/>
      <c r="E291" s="31"/>
    </row>
    <row r="292" spans="1:14" hidden="1" x14ac:dyDescent="0.25">
      <c r="A292" s="18" t="s">
        <v>303</v>
      </c>
      <c r="B292" s="322" t="s">
        <v>220</v>
      </c>
      <c r="C292" s="31"/>
      <c r="D292" s="31"/>
      <c r="E292" s="31"/>
    </row>
    <row r="293" spans="1:14" hidden="1" x14ac:dyDescent="0.25">
      <c r="A293" s="18" t="s">
        <v>296</v>
      </c>
      <c r="B293" s="322" t="str">
        <f>"-  to meet additional demand"</f>
        <v>-  to meet additional demand</v>
      </c>
      <c r="C293" s="32">
        <v>0</v>
      </c>
      <c r="D293" s="32">
        <v>0</v>
      </c>
      <c r="E293" s="32"/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</row>
    <row r="294" spans="1:14" hidden="1" x14ac:dyDescent="0.25">
      <c r="A294" s="18" t="s">
        <v>296</v>
      </c>
      <c r="B294" s="322" t="str">
        <f>"-  to improve level of service"</f>
        <v>-  to improve level of service</v>
      </c>
      <c r="C294" s="32">
        <v>258.62952000000001</v>
      </c>
      <c r="D294" s="32">
        <v>104.86996000000001</v>
      </c>
      <c r="E294" s="32"/>
      <c r="F294" s="33">
        <v>413.12912</v>
      </c>
      <c r="G294" s="33">
        <v>1380.2811300000001</v>
      </c>
      <c r="H294" s="33">
        <v>4050.65227</v>
      </c>
      <c r="I294" s="33">
        <v>3587.1250100000002</v>
      </c>
      <c r="J294" s="33">
        <v>6759.9962800000003</v>
      </c>
      <c r="K294" s="33">
        <v>0</v>
      </c>
      <c r="L294" s="33">
        <v>147.98474999999999</v>
      </c>
      <c r="M294" s="33">
        <v>152.42426</v>
      </c>
      <c r="N294" s="33">
        <v>155.47275999999999</v>
      </c>
    </row>
    <row r="295" spans="1:14" hidden="1" x14ac:dyDescent="0.25">
      <c r="A295" s="18" t="s">
        <v>296</v>
      </c>
      <c r="B295" s="322" t="str">
        <f>"-  to replace existing assets"</f>
        <v>-  to replace existing assets</v>
      </c>
      <c r="C295" s="32">
        <v>10311.59748</v>
      </c>
      <c r="D295" s="32">
        <v>8860.9237200000007</v>
      </c>
      <c r="E295" s="32"/>
      <c r="F295" s="33">
        <v>12970.60254</v>
      </c>
      <c r="G295" s="33">
        <v>6594.5767500000002</v>
      </c>
      <c r="H295" s="33">
        <v>9933.49424</v>
      </c>
      <c r="I295" s="33">
        <v>6029.2145600000003</v>
      </c>
      <c r="J295" s="33">
        <v>6282.9938199999997</v>
      </c>
      <c r="K295" s="33">
        <v>6566.2183500000001</v>
      </c>
      <c r="L295" s="33">
        <v>7575.2960000000003</v>
      </c>
      <c r="M295" s="33">
        <v>8406.3943099999997</v>
      </c>
      <c r="N295" s="33">
        <v>8563.5338800000009</v>
      </c>
    </row>
    <row r="296" spans="1:14" hidden="1" x14ac:dyDescent="0.25">
      <c r="A296" s="18" t="s">
        <v>303</v>
      </c>
      <c r="B296" s="322" t="s">
        <v>215</v>
      </c>
      <c r="C296" s="32"/>
      <c r="D296" s="32"/>
      <c r="E296" s="32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1:14" hidden="1" x14ac:dyDescent="0.25">
      <c r="A297" s="18" t="s">
        <v>303</v>
      </c>
      <c r="B297" s="322" t="s">
        <v>216</v>
      </c>
      <c r="C297" s="32"/>
      <c r="D297" s="32"/>
      <c r="E297" s="32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1:14" hidden="1" x14ac:dyDescent="0.25">
      <c r="A298" s="18" t="s">
        <v>303</v>
      </c>
      <c r="B298" s="322"/>
      <c r="C298" s="32"/>
      <c r="D298" s="32"/>
      <c r="E298" s="32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14" ht="15.75" hidden="1" thickBot="1" x14ac:dyDescent="0.3">
      <c r="A299" s="18" t="s">
        <v>303</v>
      </c>
      <c r="B299" s="323" t="s">
        <v>217</v>
      </c>
      <c r="C299" s="34">
        <v>10570.227000000001</v>
      </c>
      <c r="D299" s="34">
        <f>SUBTOTAL(9,D291:D298)</f>
        <v>8965.7936800000007</v>
      </c>
      <c r="E299" s="34"/>
      <c r="F299" s="34">
        <f t="shared" ref="F299:N299" si="74">SUBTOTAL(9,F291:F298)</f>
        <v>13383.731659999999</v>
      </c>
      <c r="G299" s="34">
        <f t="shared" si="74"/>
        <v>7974.8578800000005</v>
      </c>
      <c r="H299" s="34">
        <f t="shared" si="74"/>
        <v>13984.14651</v>
      </c>
      <c r="I299" s="34">
        <f t="shared" si="74"/>
        <v>9616.3395700000001</v>
      </c>
      <c r="J299" s="34">
        <f t="shared" si="74"/>
        <v>13042.990099999999</v>
      </c>
      <c r="K299" s="34">
        <f t="shared" si="74"/>
        <v>6566.2183500000001</v>
      </c>
      <c r="L299" s="34">
        <f t="shared" si="74"/>
        <v>7723.2807499999999</v>
      </c>
      <c r="M299" s="34">
        <f t="shared" si="74"/>
        <v>8558.8185699999995</v>
      </c>
      <c r="N299" s="34">
        <f t="shared" si="74"/>
        <v>8719.0066400000014</v>
      </c>
    </row>
    <row r="300" spans="1:14" hidden="1" x14ac:dyDescent="0.25">
      <c r="A300" s="18" t="s">
        <v>303</v>
      </c>
      <c r="B300" s="4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</row>
    <row r="301" spans="1:14" s="324" customFormat="1" ht="21" hidden="1" x14ac:dyDescent="0.35">
      <c r="A301" s="18" t="s">
        <v>303</v>
      </c>
      <c r="B301" s="325" t="s">
        <v>239</v>
      </c>
      <c r="C301" s="326"/>
      <c r="D301" s="326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</row>
    <row r="302" spans="1:14" x14ac:dyDescent="0.25">
      <c r="A302" s="18" t="s">
        <v>302</v>
      </c>
      <c r="B302" s="55" t="s">
        <v>321</v>
      </c>
      <c r="C302" s="31"/>
      <c r="D302" s="31"/>
      <c r="E302" s="31"/>
    </row>
    <row r="303" spans="1:14" x14ac:dyDescent="0.25">
      <c r="A303" s="18" t="s">
        <v>302</v>
      </c>
      <c r="B303" s="48" t="str">
        <f>"-  to meet additional demand"</f>
        <v>-  to meet additional demand</v>
      </c>
      <c r="C303" s="32">
        <v>0</v>
      </c>
      <c r="D303" s="32">
        <f t="shared" ref="D303:D305" si="75">D293</f>
        <v>0</v>
      </c>
      <c r="E303" s="32">
        <f>D303-C303</f>
        <v>0</v>
      </c>
      <c r="F303" s="32">
        <f t="shared" ref="F303:N303" si="76">F293</f>
        <v>0</v>
      </c>
      <c r="G303" s="32">
        <f t="shared" si="76"/>
        <v>0</v>
      </c>
      <c r="H303" s="32">
        <f t="shared" si="76"/>
        <v>0</v>
      </c>
      <c r="I303" s="32">
        <f t="shared" si="76"/>
        <v>0</v>
      </c>
      <c r="J303" s="32">
        <f t="shared" si="76"/>
        <v>0</v>
      </c>
      <c r="K303" s="32">
        <f t="shared" si="76"/>
        <v>0</v>
      </c>
      <c r="L303" s="32">
        <f t="shared" si="76"/>
        <v>0</v>
      </c>
      <c r="M303" s="32">
        <f t="shared" si="76"/>
        <v>0</v>
      </c>
      <c r="N303" s="32">
        <f t="shared" si="76"/>
        <v>0</v>
      </c>
    </row>
    <row r="304" spans="1:14" x14ac:dyDescent="0.25">
      <c r="A304" s="18" t="s">
        <v>302</v>
      </c>
      <c r="B304" s="48" t="str">
        <f>"-  to improve level of service"</f>
        <v>-  to improve level of service</v>
      </c>
      <c r="C304" s="32">
        <v>258.62952000000001</v>
      </c>
      <c r="D304" s="32">
        <f t="shared" si="75"/>
        <v>104.86996000000001</v>
      </c>
      <c r="E304" s="32">
        <f>D304-C304</f>
        <v>-153.75956000000002</v>
      </c>
      <c r="F304" s="32">
        <f t="shared" ref="F304:N304" si="77">F294</f>
        <v>413.12912</v>
      </c>
      <c r="G304" s="32">
        <f t="shared" si="77"/>
        <v>1380.2811300000001</v>
      </c>
      <c r="H304" s="32">
        <f t="shared" si="77"/>
        <v>4050.65227</v>
      </c>
      <c r="I304" s="32">
        <f t="shared" si="77"/>
        <v>3587.1250100000002</v>
      </c>
      <c r="J304" s="32">
        <f t="shared" si="77"/>
        <v>6759.9962800000003</v>
      </c>
      <c r="K304" s="32">
        <f t="shared" si="77"/>
        <v>0</v>
      </c>
      <c r="L304" s="32">
        <f t="shared" si="77"/>
        <v>147.98474999999999</v>
      </c>
      <c r="M304" s="32">
        <f t="shared" si="77"/>
        <v>152.42426</v>
      </c>
      <c r="N304" s="32">
        <f t="shared" si="77"/>
        <v>155.47275999999999</v>
      </c>
    </row>
    <row r="305" spans="1:14" x14ac:dyDescent="0.25">
      <c r="A305" s="18" t="s">
        <v>302</v>
      </c>
      <c r="B305" s="48" t="str">
        <f>"-  to replace existing assets"</f>
        <v>-  to replace existing assets</v>
      </c>
      <c r="C305" s="32">
        <v>10311.59748</v>
      </c>
      <c r="D305" s="32">
        <f t="shared" si="75"/>
        <v>8860.9237200000007</v>
      </c>
      <c r="E305" s="32">
        <f>D305-C305</f>
        <v>-1450.6737599999997</v>
      </c>
      <c r="F305" s="32">
        <f t="shared" ref="F305:N305" si="78">F295</f>
        <v>12970.60254</v>
      </c>
      <c r="G305" s="32">
        <f t="shared" si="78"/>
        <v>6594.5767500000002</v>
      </c>
      <c r="H305" s="32">
        <f t="shared" si="78"/>
        <v>9933.49424</v>
      </c>
      <c r="I305" s="32">
        <f t="shared" si="78"/>
        <v>6029.2145600000003</v>
      </c>
      <c r="J305" s="32">
        <f t="shared" si="78"/>
        <v>6282.9938199999997</v>
      </c>
      <c r="K305" s="32">
        <f t="shared" si="78"/>
        <v>6566.2183500000001</v>
      </c>
      <c r="L305" s="32">
        <f t="shared" si="78"/>
        <v>7575.2960000000003</v>
      </c>
      <c r="M305" s="32">
        <f t="shared" si="78"/>
        <v>8406.3943099999997</v>
      </c>
      <c r="N305" s="32">
        <f t="shared" si="78"/>
        <v>8563.5338800000009</v>
      </c>
    </row>
    <row r="306" spans="1:14" x14ac:dyDescent="0.25">
      <c r="A306" s="18" t="s">
        <v>302</v>
      </c>
      <c r="B306" s="28"/>
      <c r="C306" s="32"/>
      <c r="D306" s="32"/>
      <c r="E306" s="32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1:14" ht="15.75" thickBot="1" x14ac:dyDescent="0.3">
      <c r="A307" s="18" t="s">
        <v>302</v>
      </c>
      <c r="B307" s="56" t="s">
        <v>322</v>
      </c>
      <c r="C307" s="34">
        <v>10570.227000000001</v>
      </c>
      <c r="D307" s="34">
        <f t="shared" ref="D307:N307" si="79">SUBTOTAL(9,D302:D306)</f>
        <v>8965.7936800000007</v>
      </c>
      <c r="E307" s="34">
        <f t="shared" si="79"/>
        <v>-1604.4333199999996</v>
      </c>
      <c r="F307" s="34">
        <f t="shared" si="79"/>
        <v>13383.731659999999</v>
      </c>
      <c r="G307" s="34">
        <f t="shared" si="79"/>
        <v>7974.8578800000005</v>
      </c>
      <c r="H307" s="34">
        <f t="shared" si="79"/>
        <v>13984.14651</v>
      </c>
      <c r="I307" s="34">
        <f t="shared" si="79"/>
        <v>9616.3395700000001</v>
      </c>
      <c r="J307" s="34">
        <f t="shared" si="79"/>
        <v>13042.990099999999</v>
      </c>
      <c r="K307" s="34">
        <f t="shared" si="79"/>
        <v>6566.2183500000001</v>
      </c>
      <c r="L307" s="34">
        <f t="shared" si="79"/>
        <v>7723.2807499999999</v>
      </c>
      <c r="M307" s="34">
        <f t="shared" si="79"/>
        <v>8558.8185699999995</v>
      </c>
      <c r="N307" s="34">
        <f t="shared" si="79"/>
        <v>8719.0066400000014</v>
      </c>
    </row>
    <row r="308" spans="1:14" x14ac:dyDescent="0.25">
      <c r="A308" s="18" t="s">
        <v>333</v>
      </c>
    </row>
    <row r="309" spans="1:14" hidden="1" x14ac:dyDescent="0.25">
      <c r="A309" s="18" t="s">
        <v>337</v>
      </c>
      <c r="B309" s="321"/>
      <c r="C309" s="31"/>
      <c r="D309" s="31"/>
      <c r="E309" s="31"/>
    </row>
    <row r="310" spans="1:14" hidden="1" x14ac:dyDescent="0.25">
      <c r="A310" s="18" t="s">
        <v>346</v>
      </c>
      <c r="B310" s="322"/>
      <c r="C310" s="32">
        <v>0</v>
      </c>
      <c r="D310" s="32">
        <v>0</v>
      </c>
      <c r="E310" s="32"/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</row>
    <row r="311" spans="1:14" hidden="1" x14ac:dyDescent="0.25">
      <c r="A311" s="18" t="s">
        <v>346</v>
      </c>
      <c r="B311" s="322"/>
      <c r="C311" s="32">
        <v>0</v>
      </c>
      <c r="D311" s="32">
        <v>0</v>
      </c>
      <c r="E311" s="32"/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</row>
    <row r="312" spans="1:14" hidden="1" x14ac:dyDescent="0.25">
      <c r="A312" s="18" t="s">
        <v>303</v>
      </c>
      <c r="B312" s="322" t="s">
        <v>210</v>
      </c>
      <c r="C312" s="32"/>
      <c r="D312" s="32"/>
      <c r="E312" s="32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1:14" hidden="1" x14ac:dyDescent="0.25">
      <c r="A313" s="18" t="s">
        <v>346</v>
      </c>
      <c r="B313" s="322"/>
      <c r="C313" s="32">
        <v>0</v>
      </c>
      <c r="D313" s="32">
        <v>0</v>
      </c>
      <c r="E313" s="32"/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</row>
    <row r="314" spans="1:14" hidden="1" x14ac:dyDescent="0.25">
      <c r="A314" s="18" t="s">
        <v>346</v>
      </c>
      <c r="B314" s="322"/>
      <c r="C314" s="32">
        <v>0</v>
      </c>
      <c r="D314" s="32">
        <v>0</v>
      </c>
      <c r="E314" s="32"/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</row>
    <row r="315" spans="1:14" hidden="1" x14ac:dyDescent="0.25">
      <c r="A315" s="18" t="s">
        <v>303</v>
      </c>
      <c r="B315" s="322"/>
      <c r="C315" s="32"/>
      <c r="D315" s="32"/>
      <c r="E315" s="32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14" ht="15.75" hidden="1" thickBot="1" x14ac:dyDescent="0.3">
      <c r="A316" s="18" t="s">
        <v>303</v>
      </c>
      <c r="B316" s="323" t="s">
        <v>213</v>
      </c>
      <c r="C316" s="34">
        <v>0</v>
      </c>
      <c r="D316" s="34">
        <f>SUBTOTAL(9,D308:D315)</f>
        <v>0</v>
      </c>
      <c r="E316" s="34"/>
      <c r="F316" s="34">
        <f t="shared" ref="F316:N316" si="80">SUBTOTAL(9,F308:F315)</f>
        <v>0</v>
      </c>
      <c r="G316" s="34">
        <f t="shared" si="80"/>
        <v>0</v>
      </c>
      <c r="H316" s="34">
        <f t="shared" si="80"/>
        <v>0</v>
      </c>
      <c r="I316" s="34">
        <f t="shared" si="80"/>
        <v>0</v>
      </c>
      <c r="J316" s="34">
        <f t="shared" si="80"/>
        <v>0</v>
      </c>
      <c r="K316" s="34">
        <f t="shared" si="80"/>
        <v>0</v>
      </c>
      <c r="L316" s="34">
        <f t="shared" si="80"/>
        <v>0</v>
      </c>
      <c r="M316" s="34">
        <f t="shared" si="80"/>
        <v>0</v>
      </c>
      <c r="N316" s="34">
        <f t="shared" si="80"/>
        <v>0</v>
      </c>
    </row>
    <row r="317" spans="1:14" hidden="1" x14ac:dyDescent="0.25">
      <c r="A317" s="18" t="s">
        <v>303</v>
      </c>
      <c r="B317" s="320"/>
    </row>
    <row r="318" spans="1:14" hidden="1" x14ac:dyDescent="0.25">
      <c r="A318" s="18" t="s">
        <v>304</v>
      </c>
      <c r="B318" s="321" t="s">
        <v>214</v>
      </c>
      <c r="C318" s="31"/>
      <c r="D318" s="31"/>
      <c r="E318" s="31"/>
    </row>
    <row r="319" spans="1:14" hidden="1" x14ac:dyDescent="0.25">
      <c r="A319" s="18" t="s">
        <v>303</v>
      </c>
      <c r="B319" s="322" t="s">
        <v>220</v>
      </c>
      <c r="C319" s="31"/>
      <c r="D319" s="31"/>
      <c r="E319" s="31"/>
    </row>
    <row r="320" spans="1:14" hidden="1" x14ac:dyDescent="0.25">
      <c r="A320" s="18" t="s">
        <v>296</v>
      </c>
      <c r="B320" s="322" t="str">
        <f>"-  to meet additional demand"</f>
        <v>-  to meet additional demand</v>
      </c>
      <c r="C320" s="32">
        <v>0</v>
      </c>
      <c r="D320" s="32">
        <v>0</v>
      </c>
      <c r="E320" s="32"/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</row>
    <row r="321" spans="1:14" hidden="1" x14ac:dyDescent="0.25">
      <c r="A321" s="18" t="s">
        <v>296</v>
      </c>
      <c r="B321" s="322" t="str">
        <f>"-  to improve level of service"</f>
        <v>-  to improve level of service</v>
      </c>
      <c r="C321" s="32">
        <v>1220</v>
      </c>
      <c r="D321" s="32">
        <v>3377.6000399999998</v>
      </c>
      <c r="E321" s="32"/>
      <c r="F321" s="33">
        <v>0</v>
      </c>
      <c r="G321" s="33">
        <v>212.18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</row>
    <row r="322" spans="1:14" hidden="1" x14ac:dyDescent="0.25">
      <c r="A322" s="18" t="s">
        <v>296</v>
      </c>
      <c r="B322" s="322" t="str">
        <f>"-  to replace existing assets"</f>
        <v>-  to replace existing assets</v>
      </c>
      <c r="C322" s="32">
        <v>17955.38176</v>
      </c>
      <c r="D322" s="32">
        <v>17668.302830000001</v>
      </c>
      <c r="E322" s="32"/>
      <c r="F322" s="33">
        <v>30277.656879999999</v>
      </c>
      <c r="G322" s="33">
        <v>48937.135430000002</v>
      </c>
      <c r="H322" s="33">
        <v>63016.579259999999</v>
      </c>
      <c r="I322" s="33">
        <v>43387.013720000003</v>
      </c>
      <c r="J322" s="33">
        <v>79653.259550000002</v>
      </c>
      <c r="K322" s="33">
        <v>79658.805009999996</v>
      </c>
      <c r="L322" s="33">
        <v>78723.192379999993</v>
      </c>
      <c r="M322" s="33">
        <v>32777.04752</v>
      </c>
      <c r="N322" s="33">
        <v>11024.41264</v>
      </c>
    </row>
    <row r="323" spans="1:14" hidden="1" x14ac:dyDescent="0.25">
      <c r="A323" s="18" t="s">
        <v>303</v>
      </c>
      <c r="B323" s="322" t="s">
        <v>215</v>
      </c>
      <c r="C323" s="32"/>
      <c r="D323" s="32"/>
      <c r="E323" s="32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1:14" hidden="1" x14ac:dyDescent="0.25">
      <c r="A324" s="18" t="s">
        <v>303</v>
      </c>
      <c r="B324" s="322" t="s">
        <v>216</v>
      </c>
      <c r="C324" s="32"/>
      <c r="D324" s="32"/>
      <c r="E324" s="32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1:14" hidden="1" x14ac:dyDescent="0.25">
      <c r="A325" s="18" t="s">
        <v>303</v>
      </c>
      <c r="B325" s="322"/>
      <c r="C325" s="32"/>
      <c r="D325" s="32"/>
      <c r="E325" s="32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1:14" ht="15.75" hidden="1" thickBot="1" x14ac:dyDescent="0.3">
      <c r="A326" s="18" t="s">
        <v>303</v>
      </c>
      <c r="B326" s="323" t="s">
        <v>217</v>
      </c>
      <c r="C326" s="34">
        <v>19175.38176</v>
      </c>
      <c r="D326" s="34">
        <f>SUBTOTAL(9,D318:D325)</f>
        <v>21045.902870000002</v>
      </c>
      <c r="E326" s="34"/>
      <c r="F326" s="34">
        <f t="shared" ref="F326:N326" si="81">SUBTOTAL(9,F318:F325)</f>
        <v>30277.656879999999</v>
      </c>
      <c r="G326" s="34">
        <f t="shared" si="81"/>
        <v>49149.315430000002</v>
      </c>
      <c r="H326" s="34">
        <f t="shared" si="81"/>
        <v>63016.579259999999</v>
      </c>
      <c r="I326" s="34">
        <f t="shared" si="81"/>
        <v>43387.013720000003</v>
      </c>
      <c r="J326" s="34">
        <f t="shared" si="81"/>
        <v>79653.259550000002</v>
      </c>
      <c r="K326" s="34">
        <f t="shared" si="81"/>
        <v>79658.805009999996</v>
      </c>
      <c r="L326" s="34">
        <f t="shared" si="81"/>
        <v>78723.192379999993</v>
      </c>
      <c r="M326" s="34">
        <f t="shared" si="81"/>
        <v>32777.04752</v>
      </c>
      <c r="N326" s="34">
        <f t="shared" si="81"/>
        <v>11024.41264</v>
      </c>
    </row>
    <row r="327" spans="1:14" hidden="1" x14ac:dyDescent="0.25">
      <c r="A327" s="18" t="s">
        <v>303</v>
      </c>
      <c r="B327" s="43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</row>
    <row r="328" spans="1:14" s="324" customFormat="1" ht="21" hidden="1" x14ac:dyDescent="0.35">
      <c r="A328" s="18" t="s">
        <v>303</v>
      </c>
      <c r="B328" s="325" t="s">
        <v>239</v>
      </c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</row>
    <row r="329" spans="1:14" x14ac:dyDescent="0.25">
      <c r="A329" s="18" t="s">
        <v>302</v>
      </c>
      <c r="B329" s="55" t="s">
        <v>323</v>
      </c>
      <c r="C329" s="31"/>
      <c r="D329" s="31"/>
      <c r="E329" s="31"/>
    </row>
    <row r="330" spans="1:14" x14ac:dyDescent="0.25">
      <c r="A330" s="18" t="s">
        <v>302</v>
      </c>
      <c r="B330" s="48" t="str">
        <f>"-  to meet additional demand"</f>
        <v>-  to meet additional demand</v>
      </c>
      <c r="C330" s="32">
        <v>0</v>
      </c>
      <c r="D330" s="32">
        <f t="shared" ref="D330:D332" si="82">D320</f>
        <v>0</v>
      </c>
      <c r="E330" s="32">
        <f>D330-C330</f>
        <v>0</v>
      </c>
      <c r="F330" s="32">
        <f t="shared" ref="F330:N330" si="83">F320</f>
        <v>0</v>
      </c>
      <c r="G330" s="32">
        <f t="shared" si="83"/>
        <v>0</v>
      </c>
      <c r="H330" s="32">
        <f t="shared" si="83"/>
        <v>0</v>
      </c>
      <c r="I330" s="32">
        <f t="shared" si="83"/>
        <v>0</v>
      </c>
      <c r="J330" s="32">
        <f t="shared" si="83"/>
        <v>0</v>
      </c>
      <c r="K330" s="32">
        <f t="shared" si="83"/>
        <v>0</v>
      </c>
      <c r="L330" s="32">
        <f t="shared" si="83"/>
        <v>0</v>
      </c>
      <c r="M330" s="32">
        <f t="shared" si="83"/>
        <v>0</v>
      </c>
      <c r="N330" s="32">
        <f t="shared" si="83"/>
        <v>0</v>
      </c>
    </row>
    <row r="331" spans="1:14" x14ac:dyDescent="0.25">
      <c r="A331" s="18" t="s">
        <v>302</v>
      </c>
      <c r="B331" s="48" t="str">
        <f>"-  to improve level of service"</f>
        <v>-  to improve level of service</v>
      </c>
      <c r="C331" s="32">
        <v>1220</v>
      </c>
      <c r="D331" s="32">
        <f t="shared" si="82"/>
        <v>3377.6000399999998</v>
      </c>
      <c r="E331" s="32">
        <f>D331-C331</f>
        <v>2157.6000399999998</v>
      </c>
      <c r="F331" s="32">
        <f t="shared" ref="F331:N331" si="84">F321</f>
        <v>0</v>
      </c>
      <c r="G331" s="32">
        <f t="shared" si="84"/>
        <v>212.18</v>
      </c>
      <c r="H331" s="32">
        <f t="shared" si="84"/>
        <v>0</v>
      </c>
      <c r="I331" s="32">
        <f t="shared" si="84"/>
        <v>0</v>
      </c>
      <c r="J331" s="32">
        <f t="shared" si="84"/>
        <v>0</v>
      </c>
      <c r="K331" s="32">
        <f t="shared" si="84"/>
        <v>0</v>
      </c>
      <c r="L331" s="32">
        <f t="shared" si="84"/>
        <v>0</v>
      </c>
      <c r="M331" s="32">
        <f t="shared" si="84"/>
        <v>0</v>
      </c>
      <c r="N331" s="32">
        <f t="shared" si="84"/>
        <v>0</v>
      </c>
    </row>
    <row r="332" spans="1:14" x14ac:dyDescent="0.25">
      <c r="A332" s="18" t="s">
        <v>302</v>
      </c>
      <c r="B332" s="48" t="str">
        <f>"-  to replace existing assets"</f>
        <v>-  to replace existing assets</v>
      </c>
      <c r="C332" s="32">
        <v>17955.38176</v>
      </c>
      <c r="D332" s="32">
        <f t="shared" si="82"/>
        <v>17668.302830000001</v>
      </c>
      <c r="E332" s="32">
        <f>D332-C332</f>
        <v>-287.07892999999967</v>
      </c>
      <c r="F332" s="32">
        <f t="shared" ref="F332:N332" si="85">F322</f>
        <v>30277.656879999999</v>
      </c>
      <c r="G332" s="32">
        <f t="shared" si="85"/>
        <v>48937.135430000002</v>
      </c>
      <c r="H332" s="32">
        <f t="shared" si="85"/>
        <v>63016.579259999999</v>
      </c>
      <c r="I332" s="32">
        <f t="shared" si="85"/>
        <v>43387.013720000003</v>
      </c>
      <c r="J332" s="32">
        <f t="shared" si="85"/>
        <v>79653.259550000002</v>
      </c>
      <c r="K332" s="32">
        <f t="shared" si="85"/>
        <v>79658.805009999996</v>
      </c>
      <c r="L332" s="32">
        <f t="shared" si="85"/>
        <v>78723.192379999993</v>
      </c>
      <c r="M332" s="32">
        <f t="shared" si="85"/>
        <v>32777.04752</v>
      </c>
      <c r="N332" s="32">
        <f t="shared" si="85"/>
        <v>11024.41264</v>
      </c>
    </row>
    <row r="333" spans="1:14" x14ac:dyDescent="0.25">
      <c r="A333" s="18" t="s">
        <v>302</v>
      </c>
      <c r="B333" s="28"/>
      <c r="C333" s="32"/>
      <c r="D333" s="32"/>
      <c r="E333" s="32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5.75" thickBot="1" x14ac:dyDescent="0.3">
      <c r="A334" s="18" t="s">
        <v>302</v>
      </c>
      <c r="B334" s="56" t="s">
        <v>324</v>
      </c>
      <c r="C334" s="34">
        <v>19175.38176</v>
      </c>
      <c r="D334" s="34">
        <f t="shared" ref="D334:N334" si="86">SUBTOTAL(9,D329:D333)</f>
        <v>21045.902870000002</v>
      </c>
      <c r="E334" s="34">
        <f t="shared" si="86"/>
        <v>1870.5211100000001</v>
      </c>
      <c r="F334" s="34">
        <f t="shared" si="86"/>
        <v>30277.656879999999</v>
      </c>
      <c r="G334" s="34">
        <f t="shared" si="86"/>
        <v>49149.315430000002</v>
      </c>
      <c r="H334" s="34">
        <f t="shared" si="86"/>
        <v>63016.579259999999</v>
      </c>
      <c r="I334" s="34">
        <f t="shared" si="86"/>
        <v>43387.013720000003</v>
      </c>
      <c r="J334" s="34">
        <f t="shared" si="86"/>
        <v>79653.259550000002</v>
      </c>
      <c r="K334" s="34">
        <f t="shared" si="86"/>
        <v>79658.805009999996</v>
      </c>
      <c r="L334" s="34">
        <f t="shared" si="86"/>
        <v>78723.192379999993</v>
      </c>
      <c r="M334" s="34">
        <f t="shared" si="86"/>
        <v>32777.04752</v>
      </c>
      <c r="N334" s="34">
        <f t="shared" si="86"/>
        <v>11024.41264</v>
      </c>
    </row>
    <row r="335" spans="1:14" x14ac:dyDescent="0.25">
      <c r="A335" s="18" t="s">
        <v>333</v>
      </c>
    </row>
    <row r="336" spans="1:14" hidden="1" x14ac:dyDescent="0.25">
      <c r="A336" s="18" t="s">
        <v>337</v>
      </c>
      <c r="B336" s="321"/>
      <c r="C336" s="31"/>
      <c r="D336" s="31"/>
      <c r="E336" s="31"/>
    </row>
    <row r="337" spans="1:14" hidden="1" x14ac:dyDescent="0.25">
      <c r="A337" s="18" t="s">
        <v>346</v>
      </c>
      <c r="B337" s="322"/>
      <c r="C337" s="32">
        <v>0</v>
      </c>
      <c r="D337" s="32">
        <v>0</v>
      </c>
      <c r="E337" s="32"/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</row>
    <row r="338" spans="1:14" hidden="1" x14ac:dyDescent="0.25">
      <c r="A338" s="18" t="s">
        <v>346</v>
      </c>
      <c r="B338" s="322"/>
      <c r="C338" s="32">
        <v>0</v>
      </c>
      <c r="D338" s="32">
        <v>0</v>
      </c>
      <c r="E338" s="32"/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</row>
    <row r="339" spans="1:14" hidden="1" x14ac:dyDescent="0.25">
      <c r="A339" s="18" t="s">
        <v>303</v>
      </c>
      <c r="B339" s="322" t="s">
        <v>210</v>
      </c>
      <c r="C339" s="32"/>
      <c r="D339" s="32"/>
      <c r="E339" s="32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idden="1" x14ac:dyDescent="0.25">
      <c r="A340" s="18" t="s">
        <v>346</v>
      </c>
      <c r="B340" s="322"/>
      <c r="C340" s="32">
        <v>0</v>
      </c>
      <c r="D340" s="32">
        <v>0</v>
      </c>
      <c r="E340" s="32"/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</row>
    <row r="341" spans="1:14" hidden="1" x14ac:dyDescent="0.25">
      <c r="A341" s="18" t="s">
        <v>346</v>
      </c>
      <c r="B341" s="322"/>
      <c r="C341" s="32">
        <v>0</v>
      </c>
      <c r="D341" s="32">
        <v>0</v>
      </c>
      <c r="E341" s="32"/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</row>
    <row r="342" spans="1:14" hidden="1" x14ac:dyDescent="0.25">
      <c r="A342" s="18" t="s">
        <v>303</v>
      </c>
      <c r="B342" s="322"/>
      <c r="C342" s="32"/>
      <c r="D342" s="32"/>
      <c r="E342" s="32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5.75" hidden="1" thickBot="1" x14ac:dyDescent="0.3">
      <c r="A343" s="18" t="s">
        <v>303</v>
      </c>
      <c r="B343" s="323" t="s">
        <v>213</v>
      </c>
      <c r="C343" s="34">
        <v>0</v>
      </c>
      <c r="D343" s="34">
        <f>SUBTOTAL(9,D335:D342)</f>
        <v>0</v>
      </c>
      <c r="E343" s="34"/>
      <c r="F343" s="34">
        <f t="shared" ref="F343:N343" si="87">SUBTOTAL(9,F335:F342)</f>
        <v>0</v>
      </c>
      <c r="G343" s="34">
        <f t="shared" si="87"/>
        <v>0</v>
      </c>
      <c r="H343" s="34">
        <f t="shared" si="87"/>
        <v>0</v>
      </c>
      <c r="I343" s="34">
        <f t="shared" si="87"/>
        <v>0</v>
      </c>
      <c r="J343" s="34">
        <f t="shared" si="87"/>
        <v>0</v>
      </c>
      <c r="K343" s="34">
        <f t="shared" si="87"/>
        <v>0</v>
      </c>
      <c r="L343" s="34">
        <f t="shared" si="87"/>
        <v>0</v>
      </c>
      <c r="M343" s="34">
        <f t="shared" si="87"/>
        <v>0</v>
      </c>
      <c r="N343" s="34">
        <f t="shared" si="87"/>
        <v>0</v>
      </c>
    </row>
    <row r="344" spans="1:14" hidden="1" x14ac:dyDescent="0.25">
      <c r="A344" s="18" t="s">
        <v>303</v>
      </c>
      <c r="B344" s="320"/>
    </row>
    <row r="345" spans="1:14" hidden="1" x14ac:dyDescent="0.25">
      <c r="A345" s="18" t="s">
        <v>304</v>
      </c>
      <c r="B345" s="321" t="s">
        <v>214</v>
      </c>
      <c r="C345" s="31"/>
      <c r="D345" s="31"/>
      <c r="E345" s="31"/>
    </row>
    <row r="346" spans="1:14" hidden="1" x14ac:dyDescent="0.25">
      <c r="A346" s="18" t="s">
        <v>303</v>
      </c>
      <c r="B346" s="322" t="s">
        <v>220</v>
      </c>
      <c r="C346" s="31"/>
      <c r="D346" s="31"/>
      <c r="E346" s="31"/>
    </row>
    <row r="347" spans="1:14" hidden="1" x14ac:dyDescent="0.25">
      <c r="A347" s="18" t="s">
        <v>296</v>
      </c>
      <c r="B347" s="322" t="str">
        <f>"-  to meet additional demand"</f>
        <v>-  to meet additional demand</v>
      </c>
      <c r="C347" s="32">
        <v>0</v>
      </c>
      <c r="D347" s="32">
        <v>0</v>
      </c>
      <c r="E347" s="32"/>
      <c r="F347" s="33">
        <v>0</v>
      </c>
      <c r="G347" s="33">
        <v>1379.17</v>
      </c>
      <c r="H347" s="33">
        <v>2542.9773</v>
      </c>
      <c r="I347" s="33">
        <v>2229.1640000000002</v>
      </c>
      <c r="J347" s="33">
        <v>296.36786999999998</v>
      </c>
      <c r="K347" s="33">
        <v>305.61014999999998</v>
      </c>
      <c r="L347" s="33">
        <v>0</v>
      </c>
      <c r="M347" s="33">
        <v>0</v>
      </c>
      <c r="N347" s="33">
        <v>0</v>
      </c>
    </row>
    <row r="348" spans="1:14" hidden="1" x14ac:dyDescent="0.25">
      <c r="A348" s="18" t="s">
        <v>296</v>
      </c>
      <c r="B348" s="322" t="str">
        <f>"-  to improve level of service"</f>
        <v>-  to improve level of service</v>
      </c>
      <c r="C348" s="32">
        <v>1523.7800400000001</v>
      </c>
      <c r="D348" s="32">
        <v>51.122</v>
      </c>
      <c r="E348" s="32"/>
      <c r="F348" s="33">
        <v>57.921019999999999</v>
      </c>
      <c r="G348" s="33">
        <v>65.081969999999998</v>
      </c>
      <c r="H348" s="33">
        <v>71.915400000000005</v>
      </c>
      <c r="I348" s="33">
        <v>79.771749999999997</v>
      </c>
      <c r="J348" s="33">
        <v>87.178910000000002</v>
      </c>
      <c r="K348" s="33">
        <v>95.78031</v>
      </c>
      <c r="L348" s="33">
        <v>104.81931</v>
      </c>
      <c r="M348" s="33">
        <v>114.31447</v>
      </c>
      <c r="N348" s="33">
        <v>123.07965</v>
      </c>
    </row>
    <row r="349" spans="1:14" hidden="1" x14ac:dyDescent="0.25">
      <c r="A349" s="18" t="s">
        <v>296</v>
      </c>
      <c r="B349" s="322" t="str">
        <f>"-  to replace existing assets"</f>
        <v>-  to replace existing assets</v>
      </c>
      <c r="C349" s="32">
        <v>1785.2645199999999</v>
      </c>
      <c r="D349" s="32">
        <v>2787.5142999999998</v>
      </c>
      <c r="E349" s="32"/>
      <c r="F349" s="33">
        <v>3035.8500300000001</v>
      </c>
      <c r="G349" s="33">
        <v>3445.8139299999998</v>
      </c>
      <c r="H349" s="33">
        <v>1743.8304599999999</v>
      </c>
      <c r="I349" s="33">
        <v>2290.7478500000002</v>
      </c>
      <c r="J349" s="33">
        <v>2224.0391</v>
      </c>
      <c r="K349" s="33">
        <v>2252.8912500000001</v>
      </c>
      <c r="L349" s="33">
        <v>2312.6349300000002</v>
      </c>
      <c r="M349" s="33">
        <v>2384.82638</v>
      </c>
      <c r="N349" s="33">
        <v>2447.7556500000001</v>
      </c>
    </row>
    <row r="350" spans="1:14" hidden="1" x14ac:dyDescent="0.25">
      <c r="A350" s="18" t="s">
        <v>303</v>
      </c>
      <c r="B350" s="322" t="s">
        <v>215</v>
      </c>
      <c r="C350" s="32"/>
      <c r="D350" s="32"/>
      <c r="E350" s="32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1:14" hidden="1" x14ac:dyDescent="0.25">
      <c r="A351" s="18" t="s">
        <v>303</v>
      </c>
      <c r="B351" s="322" t="s">
        <v>216</v>
      </c>
      <c r="C351" s="32"/>
      <c r="D351" s="32"/>
      <c r="E351" s="32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1:14" hidden="1" x14ac:dyDescent="0.25">
      <c r="A352" s="18" t="s">
        <v>303</v>
      </c>
      <c r="B352" s="322"/>
      <c r="C352" s="32"/>
      <c r="D352" s="32"/>
      <c r="E352" s="32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1:14" ht="15.75" hidden="1" thickBot="1" x14ac:dyDescent="0.3">
      <c r="A353" s="18" t="s">
        <v>303</v>
      </c>
      <c r="B353" s="323" t="s">
        <v>217</v>
      </c>
      <c r="C353" s="34">
        <v>3309.0445600000003</v>
      </c>
      <c r="D353" s="34">
        <f>SUBTOTAL(9,D345:D352)</f>
        <v>2838.6362999999997</v>
      </c>
      <c r="E353" s="34"/>
      <c r="F353" s="34">
        <f t="shared" ref="F353:N353" si="88">SUBTOTAL(9,F345:F352)</f>
        <v>3093.7710500000003</v>
      </c>
      <c r="G353" s="34">
        <f t="shared" si="88"/>
        <v>4890.0658999999996</v>
      </c>
      <c r="H353" s="34">
        <f t="shared" si="88"/>
        <v>4358.7231599999996</v>
      </c>
      <c r="I353" s="34">
        <f t="shared" si="88"/>
        <v>4599.6836000000003</v>
      </c>
      <c r="J353" s="34">
        <f t="shared" si="88"/>
        <v>2607.5858800000001</v>
      </c>
      <c r="K353" s="34">
        <f t="shared" si="88"/>
        <v>2654.2817100000002</v>
      </c>
      <c r="L353" s="34">
        <f t="shared" si="88"/>
        <v>2417.45424</v>
      </c>
      <c r="M353" s="34">
        <f t="shared" si="88"/>
        <v>2499.1408499999998</v>
      </c>
      <c r="N353" s="34">
        <f t="shared" si="88"/>
        <v>2570.8353000000002</v>
      </c>
    </row>
    <row r="354" spans="1:14" hidden="1" x14ac:dyDescent="0.25">
      <c r="A354" s="18" t="s">
        <v>303</v>
      </c>
      <c r="B354" s="43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</row>
    <row r="355" spans="1:14" s="324" customFormat="1" ht="21" hidden="1" x14ac:dyDescent="0.35">
      <c r="A355" s="18" t="s">
        <v>303</v>
      </c>
      <c r="B355" s="325" t="s">
        <v>239</v>
      </c>
      <c r="C355" s="326"/>
      <c r="D355" s="326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</row>
    <row r="356" spans="1:14" x14ac:dyDescent="0.25">
      <c r="A356" s="18" t="s">
        <v>302</v>
      </c>
      <c r="B356" s="55" t="s">
        <v>325</v>
      </c>
      <c r="C356" s="31"/>
      <c r="D356" s="31"/>
      <c r="E356" s="31"/>
    </row>
    <row r="357" spans="1:14" x14ac:dyDescent="0.25">
      <c r="A357" s="18" t="s">
        <v>302</v>
      </c>
      <c r="B357" s="48" t="str">
        <f>"-  to meet additional demand"</f>
        <v>-  to meet additional demand</v>
      </c>
      <c r="C357" s="32">
        <v>0</v>
      </c>
      <c r="D357" s="32">
        <f t="shared" ref="D357:D359" si="89">D347</f>
        <v>0</v>
      </c>
      <c r="E357" s="32">
        <f>D357-C357</f>
        <v>0</v>
      </c>
      <c r="F357" s="32">
        <f t="shared" ref="F357:N357" si="90">F347</f>
        <v>0</v>
      </c>
      <c r="G357" s="32">
        <f t="shared" si="90"/>
        <v>1379.17</v>
      </c>
      <c r="H357" s="32">
        <f t="shared" si="90"/>
        <v>2542.9773</v>
      </c>
      <c r="I357" s="32">
        <f t="shared" si="90"/>
        <v>2229.1640000000002</v>
      </c>
      <c r="J357" s="32">
        <f t="shared" si="90"/>
        <v>296.36786999999998</v>
      </c>
      <c r="K357" s="32">
        <f t="shared" si="90"/>
        <v>305.61014999999998</v>
      </c>
      <c r="L357" s="32">
        <f t="shared" si="90"/>
        <v>0</v>
      </c>
      <c r="M357" s="32">
        <f t="shared" si="90"/>
        <v>0</v>
      </c>
      <c r="N357" s="32">
        <f t="shared" si="90"/>
        <v>0</v>
      </c>
    </row>
    <row r="358" spans="1:14" x14ac:dyDescent="0.25">
      <c r="A358" s="18" t="s">
        <v>302</v>
      </c>
      <c r="B358" s="48" t="str">
        <f>"-  to improve level of service"</f>
        <v>-  to improve level of service</v>
      </c>
      <c r="C358" s="32">
        <v>1523.7800400000001</v>
      </c>
      <c r="D358" s="32">
        <f t="shared" si="89"/>
        <v>51.122</v>
      </c>
      <c r="E358" s="32">
        <f>D358-C358</f>
        <v>-1472.65804</v>
      </c>
      <c r="F358" s="32">
        <f t="shared" ref="F358:N358" si="91">F348</f>
        <v>57.921019999999999</v>
      </c>
      <c r="G358" s="32">
        <f t="shared" si="91"/>
        <v>65.081969999999998</v>
      </c>
      <c r="H358" s="32">
        <f t="shared" si="91"/>
        <v>71.915400000000005</v>
      </c>
      <c r="I358" s="32">
        <f t="shared" si="91"/>
        <v>79.771749999999997</v>
      </c>
      <c r="J358" s="32">
        <f t="shared" si="91"/>
        <v>87.178910000000002</v>
      </c>
      <c r="K358" s="32">
        <f t="shared" si="91"/>
        <v>95.78031</v>
      </c>
      <c r="L358" s="32">
        <f t="shared" si="91"/>
        <v>104.81931</v>
      </c>
      <c r="M358" s="32">
        <f t="shared" si="91"/>
        <v>114.31447</v>
      </c>
      <c r="N358" s="32">
        <f t="shared" si="91"/>
        <v>123.07965</v>
      </c>
    </row>
    <row r="359" spans="1:14" x14ac:dyDescent="0.25">
      <c r="A359" s="18" t="s">
        <v>302</v>
      </c>
      <c r="B359" s="48" t="str">
        <f>"-  to replace existing assets"</f>
        <v>-  to replace existing assets</v>
      </c>
      <c r="C359" s="32">
        <v>1785.2645199999999</v>
      </c>
      <c r="D359" s="32">
        <f t="shared" si="89"/>
        <v>2787.5142999999998</v>
      </c>
      <c r="E359" s="32">
        <f>D359-C359</f>
        <v>1002.2497799999999</v>
      </c>
      <c r="F359" s="32">
        <f t="shared" ref="F359:N359" si="92">F349</f>
        <v>3035.8500300000001</v>
      </c>
      <c r="G359" s="32">
        <f t="shared" si="92"/>
        <v>3445.8139299999998</v>
      </c>
      <c r="H359" s="32">
        <f t="shared" si="92"/>
        <v>1743.8304599999999</v>
      </c>
      <c r="I359" s="32">
        <f t="shared" si="92"/>
        <v>2290.7478500000002</v>
      </c>
      <c r="J359" s="32">
        <f t="shared" si="92"/>
        <v>2224.0391</v>
      </c>
      <c r="K359" s="32">
        <f t="shared" si="92"/>
        <v>2252.8912500000001</v>
      </c>
      <c r="L359" s="32">
        <f t="shared" si="92"/>
        <v>2312.6349300000002</v>
      </c>
      <c r="M359" s="32">
        <f t="shared" si="92"/>
        <v>2384.82638</v>
      </c>
      <c r="N359" s="32">
        <f t="shared" si="92"/>
        <v>2447.7556500000001</v>
      </c>
    </row>
    <row r="360" spans="1:14" x14ac:dyDescent="0.25">
      <c r="A360" s="18" t="s">
        <v>302</v>
      </c>
      <c r="B360" s="28"/>
      <c r="C360" s="32"/>
      <c r="D360" s="32"/>
      <c r="E360" s="32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1:14" ht="15.75" thickBot="1" x14ac:dyDescent="0.3">
      <c r="A361" s="18" t="s">
        <v>302</v>
      </c>
      <c r="B361" s="56" t="s">
        <v>326</v>
      </c>
      <c r="C361" s="34">
        <v>3309.0445600000003</v>
      </c>
      <c r="D361" s="34">
        <f t="shared" ref="D361:N361" si="93">SUBTOTAL(9,D356:D360)</f>
        <v>2838.6362999999997</v>
      </c>
      <c r="E361" s="34">
        <f t="shared" si="93"/>
        <v>-470.40826000000015</v>
      </c>
      <c r="F361" s="34">
        <f t="shared" si="93"/>
        <v>3093.7710500000003</v>
      </c>
      <c r="G361" s="34">
        <f t="shared" si="93"/>
        <v>4890.0658999999996</v>
      </c>
      <c r="H361" s="34">
        <f t="shared" si="93"/>
        <v>4358.7231599999996</v>
      </c>
      <c r="I361" s="34">
        <f t="shared" si="93"/>
        <v>4599.6836000000003</v>
      </c>
      <c r="J361" s="34">
        <f t="shared" si="93"/>
        <v>2607.5858800000001</v>
      </c>
      <c r="K361" s="34">
        <f t="shared" si="93"/>
        <v>2654.2817100000002</v>
      </c>
      <c r="L361" s="34">
        <f t="shared" si="93"/>
        <v>2417.45424</v>
      </c>
      <c r="M361" s="34">
        <f t="shared" si="93"/>
        <v>2499.1408499999998</v>
      </c>
      <c r="N361" s="34">
        <f t="shared" si="93"/>
        <v>2570.8353000000002</v>
      </c>
    </row>
    <row r="362" spans="1:14" x14ac:dyDescent="0.25">
      <c r="A362" s="18" t="s">
        <v>333</v>
      </c>
    </row>
    <row r="363" spans="1:14" hidden="1" x14ac:dyDescent="0.25">
      <c r="A363" s="18" t="s">
        <v>337</v>
      </c>
      <c r="B363" s="321"/>
      <c r="C363" s="31"/>
      <c r="D363" s="31"/>
      <c r="E363" s="31"/>
    </row>
    <row r="364" spans="1:14" hidden="1" x14ac:dyDescent="0.25">
      <c r="A364" s="18" t="s">
        <v>346</v>
      </c>
      <c r="B364" s="322"/>
      <c r="C364" s="32">
        <v>0</v>
      </c>
      <c r="D364" s="32">
        <v>0</v>
      </c>
      <c r="E364" s="32"/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</row>
    <row r="365" spans="1:14" hidden="1" x14ac:dyDescent="0.25">
      <c r="A365" s="18" t="s">
        <v>346</v>
      </c>
      <c r="B365" s="322"/>
      <c r="C365" s="32">
        <v>0</v>
      </c>
      <c r="D365" s="32">
        <v>0</v>
      </c>
      <c r="E365" s="32"/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</row>
    <row r="366" spans="1:14" hidden="1" x14ac:dyDescent="0.25">
      <c r="A366" s="18" t="s">
        <v>303</v>
      </c>
      <c r="B366" s="322" t="s">
        <v>210</v>
      </c>
      <c r="C366" s="32"/>
      <c r="D366" s="32"/>
      <c r="E366" s="32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1:14" hidden="1" x14ac:dyDescent="0.25">
      <c r="A367" s="18" t="s">
        <v>346</v>
      </c>
      <c r="B367" s="322"/>
      <c r="C367" s="32">
        <v>0</v>
      </c>
      <c r="D367" s="32">
        <v>0</v>
      </c>
      <c r="E367" s="32"/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</row>
    <row r="368" spans="1:14" hidden="1" x14ac:dyDescent="0.25">
      <c r="A368" s="18" t="s">
        <v>346</v>
      </c>
      <c r="B368" s="322"/>
      <c r="C368" s="32">
        <v>0</v>
      </c>
      <c r="D368" s="32">
        <v>0</v>
      </c>
      <c r="E368" s="32"/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</row>
    <row r="369" spans="1:14" hidden="1" x14ac:dyDescent="0.25">
      <c r="A369" s="18" t="s">
        <v>303</v>
      </c>
      <c r="B369" s="322"/>
      <c r="C369" s="32"/>
      <c r="D369" s="32"/>
      <c r="E369" s="32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5.75" hidden="1" thickBot="1" x14ac:dyDescent="0.3">
      <c r="A370" s="18" t="s">
        <v>303</v>
      </c>
      <c r="B370" s="323" t="s">
        <v>213</v>
      </c>
      <c r="C370" s="34">
        <v>0</v>
      </c>
      <c r="D370" s="34">
        <f>SUBTOTAL(9,D362:D369)</f>
        <v>0</v>
      </c>
      <c r="E370" s="34"/>
      <c r="F370" s="34">
        <f t="shared" ref="F370:N370" si="94">SUBTOTAL(9,F362:F369)</f>
        <v>0</v>
      </c>
      <c r="G370" s="34">
        <f t="shared" si="94"/>
        <v>0</v>
      </c>
      <c r="H370" s="34">
        <f t="shared" si="94"/>
        <v>0</v>
      </c>
      <c r="I370" s="34">
        <f t="shared" si="94"/>
        <v>0</v>
      </c>
      <c r="J370" s="34">
        <f t="shared" si="94"/>
        <v>0</v>
      </c>
      <c r="K370" s="34">
        <f t="shared" si="94"/>
        <v>0</v>
      </c>
      <c r="L370" s="34">
        <f t="shared" si="94"/>
        <v>0</v>
      </c>
      <c r="M370" s="34">
        <f t="shared" si="94"/>
        <v>0</v>
      </c>
      <c r="N370" s="34">
        <f t="shared" si="94"/>
        <v>0</v>
      </c>
    </row>
    <row r="371" spans="1:14" hidden="1" x14ac:dyDescent="0.25">
      <c r="A371" s="18" t="s">
        <v>303</v>
      </c>
      <c r="B371" s="320"/>
    </row>
    <row r="372" spans="1:14" hidden="1" x14ac:dyDescent="0.25">
      <c r="A372" s="18" t="s">
        <v>304</v>
      </c>
      <c r="B372" s="321" t="s">
        <v>214</v>
      </c>
      <c r="C372" s="31"/>
      <c r="D372" s="31"/>
      <c r="E372" s="31"/>
    </row>
    <row r="373" spans="1:14" hidden="1" x14ac:dyDescent="0.25">
      <c r="A373" s="18" t="s">
        <v>303</v>
      </c>
      <c r="B373" s="322" t="s">
        <v>220</v>
      </c>
      <c r="C373" s="31"/>
      <c r="D373" s="31"/>
      <c r="E373" s="31"/>
    </row>
    <row r="374" spans="1:14" hidden="1" x14ac:dyDescent="0.25">
      <c r="A374" s="18" t="s">
        <v>296</v>
      </c>
      <c r="B374" s="322" t="str">
        <f>"-  to meet additional demand"</f>
        <v>-  to meet additional demand</v>
      </c>
      <c r="C374" s="32">
        <v>454.87284</v>
      </c>
      <c r="D374" s="32">
        <v>7046.1554400000005</v>
      </c>
      <c r="E374" s="32"/>
      <c r="F374" s="33">
        <v>285.06634000000003</v>
      </c>
      <c r="G374" s="33">
        <v>65.701059999999998</v>
      </c>
      <c r="H374" s="33">
        <v>1049.26225</v>
      </c>
      <c r="I374" s="33">
        <v>2110.7875199999999</v>
      </c>
      <c r="J374" s="33">
        <v>1462.0545199999999</v>
      </c>
      <c r="K374" s="33">
        <v>0</v>
      </c>
      <c r="L374" s="33">
        <v>180.13901999999999</v>
      </c>
      <c r="M374" s="33">
        <v>0</v>
      </c>
      <c r="N374" s="33">
        <v>189.30774</v>
      </c>
    </row>
    <row r="375" spans="1:14" hidden="1" x14ac:dyDescent="0.25">
      <c r="A375" s="18" t="s">
        <v>296</v>
      </c>
      <c r="B375" s="322" t="str">
        <f>"-  to improve level of service"</f>
        <v>-  to improve level of service</v>
      </c>
      <c r="C375" s="32">
        <v>2871.5574499999998</v>
      </c>
      <c r="D375" s="32">
        <v>9520.6788899999992</v>
      </c>
      <c r="E375" s="32"/>
      <c r="F375" s="33">
        <v>3894.1446700000001</v>
      </c>
      <c r="G375" s="33">
        <v>6658.7913399999998</v>
      </c>
      <c r="H375" s="33">
        <v>9201.8616500000007</v>
      </c>
      <c r="I375" s="33">
        <v>2885.7830300000001</v>
      </c>
      <c r="J375" s="33">
        <v>2773.8885100000002</v>
      </c>
      <c r="K375" s="33">
        <v>3006.4237899999998</v>
      </c>
      <c r="L375" s="33">
        <v>2893.1515800000002</v>
      </c>
      <c r="M375" s="33">
        <v>3139.38562</v>
      </c>
      <c r="N375" s="33">
        <v>3014.57132</v>
      </c>
    </row>
    <row r="376" spans="1:14" hidden="1" x14ac:dyDescent="0.25">
      <c r="A376" s="18" t="s">
        <v>296</v>
      </c>
      <c r="B376" s="322" t="str">
        <f>"-  to replace existing assets"</f>
        <v>-  to replace existing assets</v>
      </c>
      <c r="C376" s="32">
        <v>1285.73892</v>
      </c>
      <c r="D376" s="32">
        <v>6700.152</v>
      </c>
      <c r="E376" s="32"/>
      <c r="F376" s="33">
        <v>5387.0847700000004</v>
      </c>
      <c r="G376" s="33">
        <v>2173.2174</v>
      </c>
      <c r="H376" s="33">
        <v>1282.35914</v>
      </c>
      <c r="I376" s="33">
        <v>1264.32339</v>
      </c>
      <c r="J376" s="33">
        <v>1289.7689700000001</v>
      </c>
      <c r="K376" s="33">
        <v>1332.40302</v>
      </c>
      <c r="L376" s="33">
        <v>1371.84987</v>
      </c>
      <c r="M376" s="33">
        <v>1412.6467399999999</v>
      </c>
      <c r="N376" s="33">
        <v>1430.5967000000001</v>
      </c>
    </row>
    <row r="377" spans="1:14" hidden="1" x14ac:dyDescent="0.25">
      <c r="A377" s="18" t="s">
        <v>303</v>
      </c>
      <c r="B377" s="322" t="s">
        <v>215</v>
      </c>
      <c r="C377" s="32"/>
      <c r="D377" s="32"/>
      <c r="E377" s="32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idden="1" x14ac:dyDescent="0.25">
      <c r="A378" s="18" t="s">
        <v>303</v>
      </c>
      <c r="B378" s="322" t="s">
        <v>216</v>
      </c>
      <c r="C378" s="32"/>
      <c r="D378" s="32"/>
      <c r="E378" s="32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idden="1" x14ac:dyDescent="0.25">
      <c r="A379" s="18" t="s">
        <v>303</v>
      </c>
      <c r="B379" s="322"/>
      <c r="C379" s="32"/>
      <c r="D379" s="32"/>
      <c r="E379" s="32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5.75" hidden="1" thickBot="1" x14ac:dyDescent="0.3">
      <c r="A380" s="18" t="s">
        <v>303</v>
      </c>
      <c r="B380" s="323" t="s">
        <v>217</v>
      </c>
      <c r="C380" s="34">
        <v>4612.16921</v>
      </c>
      <c r="D380" s="34">
        <f>SUBTOTAL(9,D372:D379)</f>
        <v>23266.98633</v>
      </c>
      <c r="E380" s="34"/>
      <c r="F380" s="34">
        <f t="shared" ref="F380:N380" si="95">SUBTOTAL(9,F372:F379)</f>
        <v>9566.2957800000004</v>
      </c>
      <c r="G380" s="34">
        <f t="shared" si="95"/>
        <v>8897.7098000000005</v>
      </c>
      <c r="H380" s="34">
        <f t="shared" si="95"/>
        <v>11533.483040000001</v>
      </c>
      <c r="I380" s="34">
        <f t="shared" si="95"/>
        <v>6260.8939399999999</v>
      </c>
      <c r="J380" s="34">
        <f t="shared" si="95"/>
        <v>5525.7120000000004</v>
      </c>
      <c r="K380" s="34">
        <f t="shared" si="95"/>
        <v>4338.8268099999996</v>
      </c>
      <c r="L380" s="34">
        <f t="shared" si="95"/>
        <v>4445.1404700000003</v>
      </c>
      <c r="M380" s="34">
        <f t="shared" si="95"/>
        <v>4552.0323600000002</v>
      </c>
      <c r="N380" s="34">
        <f t="shared" si="95"/>
        <v>4634.4757600000003</v>
      </c>
    </row>
    <row r="381" spans="1:14" hidden="1" x14ac:dyDescent="0.25">
      <c r="A381" s="18" t="s">
        <v>303</v>
      </c>
      <c r="B381" s="43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</row>
    <row r="382" spans="1:14" s="324" customFormat="1" ht="21" hidden="1" x14ac:dyDescent="0.35">
      <c r="A382" s="18" t="s">
        <v>303</v>
      </c>
      <c r="B382" s="325" t="s">
        <v>239</v>
      </c>
      <c r="C382" s="326"/>
      <c r="D382" s="326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</row>
    <row r="383" spans="1:14" x14ac:dyDescent="0.25">
      <c r="A383" s="18" t="s">
        <v>302</v>
      </c>
      <c r="B383" s="55" t="s">
        <v>327</v>
      </c>
      <c r="C383" s="31"/>
      <c r="D383" s="31"/>
      <c r="E383" s="31"/>
    </row>
    <row r="384" spans="1:14" x14ac:dyDescent="0.25">
      <c r="A384" s="18" t="s">
        <v>302</v>
      </c>
      <c r="B384" s="48" t="str">
        <f>"-  to meet additional demand"</f>
        <v>-  to meet additional demand</v>
      </c>
      <c r="C384" s="32">
        <v>454.87284</v>
      </c>
      <c r="D384" s="32">
        <f t="shared" ref="D384:D386" si="96">D374</f>
        <v>7046.1554400000005</v>
      </c>
      <c r="E384" s="32">
        <f>D384-C384</f>
        <v>6591.2826000000005</v>
      </c>
      <c r="F384" s="32">
        <f t="shared" ref="F384:N384" si="97">F374</f>
        <v>285.06634000000003</v>
      </c>
      <c r="G384" s="32">
        <f t="shared" si="97"/>
        <v>65.701059999999998</v>
      </c>
      <c r="H384" s="32">
        <f t="shared" si="97"/>
        <v>1049.26225</v>
      </c>
      <c r="I384" s="32">
        <f t="shared" si="97"/>
        <v>2110.7875199999999</v>
      </c>
      <c r="J384" s="32">
        <f t="shared" si="97"/>
        <v>1462.0545199999999</v>
      </c>
      <c r="K384" s="32">
        <f t="shared" si="97"/>
        <v>0</v>
      </c>
      <c r="L384" s="32">
        <f t="shared" si="97"/>
        <v>180.13901999999999</v>
      </c>
      <c r="M384" s="32">
        <f t="shared" si="97"/>
        <v>0</v>
      </c>
      <c r="N384" s="32">
        <f t="shared" si="97"/>
        <v>189.30774</v>
      </c>
    </row>
    <row r="385" spans="1:14" x14ac:dyDescent="0.25">
      <c r="A385" s="18" t="s">
        <v>302</v>
      </c>
      <c r="B385" s="48" t="str">
        <f>"-  to improve level of service"</f>
        <v>-  to improve level of service</v>
      </c>
      <c r="C385" s="32">
        <v>2871.5574499999998</v>
      </c>
      <c r="D385" s="32">
        <f t="shared" si="96"/>
        <v>9520.6788899999992</v>
      </c>
      <c r="E385" s="32">
        <f>D385-C385</f>
        <v>6649.121439999999</v>
      </c>
      <c r="F385" s="32">
        <f t="shared" ref="F385:N385" si="98">F375</f>
        <v>3894.1446700000001</v>
      </c>
      <c r="G385" s="32">
        <f t="shared" si="98"/>
        <v>6658.7913399999998</v>
      </c>
      <c r="H385" s="32">
        <f t="shared" si="98"/>
        <v>9201.8616500000007</v>
      </c>
      <c r="I385" s="32">
        <f t="shared" si="98"/>
        <v>2885.7830300000001</v>
      </c>
      <c r="J385" s="32">
        <f t="shared" si="98"/>
        <v>2773.8885100000002</v>
      </c>
      <c r="K385" s="32">
        <f t="shared" si="98"/>
        <v>3006.4237899999998</v>
      </c>
      <c r="L385" s="32">
        <f t="shared" si="98"/>
        <v>2893.1515800000002</v>
      </c>
      <c r="M385" s="32">
        <f t="shared" si="98"/>
        <v>3139.38562</v>
      </c>
      <c r="N385" s="32">
        <f t="shared" si="98"/>
        <v>3014.57132</v>
      </c>
    </row>
    <row r="386" spans="1:14" x14ac:dyDescent="0.25">
      <c r="A386" s="18" t="s">
        <v>302</v>
      </c>
      <c r="B386" s="48" t="str">
        <f>"-  to replace existing assets"</f>
        <v>-  to replace existing assets</v>
      </c>
      <c r="C386" s="32">
        <v>1285.73892</v>
      </c>
      <c r="D386" s="32">
        <f t="shared" si="96"/>
        <v>6700.152</v>
      </c>
      <c r="E386" s="32">
        <f>D386-C386</f>
        <v>5414.4130800000003</v>
      </c>
      <c r="F386" s="32">
        <f t="shared" ref="F386:N386" si="99">F376</f>
        <v>5387.0847700000004</v>
      </c>
      <c r="G386" s="32">
        <f t="shared" si="99"/>
        <v>2173.2174</v>
      </c>
      <c r="H386" s="32">
        <f t="shared" si="99"/>
        <v>1282.35914</v>
      </c>
      <c r="I386" s="32">
        <f t="shared" si="99"/>
        <v>1264.32339</v>
      </c>
      <c r="J386" s="32">
        <f t="shared" si="99"/>
        <v>1289.7689700000001</v>
      </c>
      <c r="K386" s="32">
        <f t="shared" si="99"/>
        <v>1332.40302</v>
      </c>
      <c r="L386" s="32">
        <f t="shared" si="99"/>
        <v>1371.84987</v>
      </c>
      <c r="M386" s="32">
        <f t="shared" si="99"/>
        <v>1412.6467399999999</v>
      </c>
      <c r="N386" s="32">
        <f t="shared" si="99"/>
        <v>1430.5967000000001</v>
      </c>
    </row>
    <row r="387" spans="1:14" x14ac:dyDescent="0.25">
      <c r="A387" s="18" t="s">
        <v>302</v>
      </c>
      <c r="B387" s="28"/>
      <c r="C387" s="32"/>
      <c r="D387" s="32"/>
      <c r="E387" s="32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5.75" thickBot="1" x14ac:dyDescent="0.3">
      <c r="A388" s="18" t="s">
        <v>302</v>
      </c>
      <c r="B388" s="56" t="s">
        <v>328</v>
      </c>
      <c r="C388" s="34">
        <v>4612.16921</v>
      </c>
      <c r="D388" s="34">
        <f t="shared" ref="D388:N388" si="100">SUBTOTAL(9,D383:D387)</f>
        <v>23266.98633</v>
      </c>
      <c r="E388" s="34">
        <f t="shared" si="100"/>
        <v>18654.81712</v>
      </c>
      <c r="F388" s="34">
        <f t="shared" si="100"/>
        <v>9566.2957800000004</v>
      </c>
      <c r="G388" s="34">
        <f t="shared" si="100"/>
        <v>8897.7098000000005</v>
      </c>
      <c r="H388" s="34">
        <f t="shared" si="100"/>
        <v>11533.483040000001</v>
      </c>
      <c r="I388" s="34">
        <f t="shared" si="100"/>
        <v>6260.8939399999999</v>
      </c>
      <c r="J388" s="34">
        <f t="shared" si="100"/>
        <v>5525.7120000000004</v>
      </c>
      <c r="K388" s="34">
        <f t="shared" si="100"/>
        <v>4338.8268099999996</v>
      </c>
      <c r="L388" s="34">
        <f t="shared" si="100"/>
        <v>4445.1404700000003</v>
      </c>
      <c r="M388" s="34">
        <f t="shared" si="100"/>
        <v>4552.0323600000002</v>
      </c>
      <c r="N388" s="34">
        <f t="shared" si="100"/>
        <v>4634.4757600000003</v>
      </c>
    </row>
    <row r="389" spans="1:14" x14ac:dyDescent="0.25">
      <c r="A389" s="18" t="s">
        <v>333</v>
      </c>
    </row>
    <row r="390" spans="1:14" hidden="1" x14ac:dyDescent="0.25">
      <c r="A390" s="18" t="s">
        <v>337</v>
      </c>
      <c r="B390" s="321"/>
      <c r="C390" s="31"/>
      <c r="D390" s="31"/>
      <c r="E390" s="31"/>
    </row>
    <row r="391" spans="1:14" hidden="1" x14ac:dyDescent="0.25">
      <c r="A391" s="18" t="s">
        <v>346</v>
      </c>
      <c r="B391" s="322"/>
      <c r="C391" s="32">
        <v>0</v>
      </c>
      <c r="D391" s="32">
        <v>0</v>
      </c>
      <c r="E391" s="32"/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</row>
    <row r="392" spans="1:14" hidden="1" x14ac:dyDescent="0.25">
      <c r="A392" s="18" t="s">
        <v>346</v>
      </c>
      <c r="B392" s="322"/>
      <c r="C392" s="32">
        <v>0</v>
      </c>
      <c r="D392" s="32">
        <v>0</v>
      </c>
      <c r="E392" s="32"/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</row>
    <row r="393" spans="1:14" hidden="1" x14ac:dyDescent="0.25">
      <c r="A393" s="18" t="s">
        <v>303</v>
      </c>
      <c r="B393" s="322" t="s">
        <v>210</v>
      </c>
      <c r="C393" s="32"/>
      <c r="D393" s="32"/>
      <c r="E393" s="32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hidden="1" x14ac:dyDescent="0.25">
      <c r="A394" s="18" t="s">
        <v>346</v>
      </c>
      <c r="B394" s="322"/>
      <c r="C394" s="32">
        <v>0</v>
      </c>
      <c r="D394" s="32">
        <v>0</v>
      </c>
      <c r="E394" s="32"/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</row>
    <row r="395" spans="1:14" hidden="1" x14ac:dyDescent="0.25">
      <c r="A395" s="18" t="s">
        <v>346</v>
      </c>
      <c r="B395" s="322"/>
      <c r="C395" s="32">
        <v>0</v>
      </c>
      <c r="D395" s="32">
        <v>0</v>
      </c>
      <c r="E395" s="32"/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</row>
    <row r="396" spans="1:14" hidden="1" x14ac:dyDescent="0.25">
      <c r="A396" s="18" t="s">
        <v>303</v>
      </c>
      <c r="B396" s="322"/>
      <c r="C396" s="32"/>
      <c r="D396" s="32"/>
      <c r="E396" s="32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ht="15.75" hidden="1" thickBot="1" x14ac:dyDescent="0.3">
      <c r="A397" s="18" t="s">
        <v>303</v>
      </c>
      <c r="B397" s="323" t="s">
        <v>213</v>
      </c>
      <c r="C397" s="34">
        <v>0</v>
      </c>
      <c r="D397" s="34">
        <f>SUBTOTAL(9,D389:D396)</f>
        <v>0</v>
      </c>
      <c r="E397" s="34"/>
      <c r="F397" s="34">
        <f t="shared" ref="F397:N397" si="101">SUBTOTAL(9,F389:F396)</f>
        <v>0</v>
      </c>
      <c r="G397" s="34">
        <f t="shared" si="101"/>
        <v>0</v>
      </c>
      <c r="H397" s="34">
        <f t="shared" si="101"/>
        <v>0</v>
      </c>
      <c r="I397" s="34">
        <f t="shared" si="101"/>
        <v>0</v>
      </c>
      <c r="J397" s="34">
        <f t="shared" si="101"/>
        <v>0</v>
      </c>
      <c r="K397" s="34">
        <f t="shared" si="101"/>
        <v>0</v>
      </c>
      <c r="L397" s="34">
        <f t="shared" si="101"/>
        <v>0</v>
      </c>
      <c r="M397" s="34">
        <f t="shared" si="101"/>
        <v>0</v>
      </c>
      <c r="N397" s="34">
        <f t="shared" si="101"/>
        <v>0</v>
      </c>
    </row>
    <row r="398" spans="1:14" hidden="1" x14ac:dyDescent="0.25">
      <c r="A398" s="18" t="s">
        <v>303</v>
      </c>
      <c r="B398" s="320"/>
    </row>
    <row r="399" spans="1:14" hidden="1" x14ac:dyDescent="0.25">
      <c r="A399" s="18" t="s">
        <v>304</v>
      </c>
      <c r="B399" s="321" t="s">
        <v>214</v>
      </c>
      <c r="C399" s="31"/>
      <c r="D399" s="31"/>
      <c r="E399" s="31"/>
    </row>
    <row r="400" spans="1:14" hidden="1" x14ac:dyDescent="0.25">
      <c r="A400" s="18" t="s">
        <v>303</v>
      </c>
      <c r="B400" s="322" t="s">
        <v>220</v>
      </c>
      <c r="C400" s="31"/>
      <c r="D400" s="31"/>
      <c r="E400" s="31"/>
    </row>
    <row r="401" spans="1:14" hidden="1" x14ac:dyDescent="0.25">
      <c r="A401" s="18" t="s">
        <v>296</v>
      </c>
      <c r="B401" s="322" t="str">
        <f>"-  to meet additional demand"</f>
        <v>-  to meet additional demand</v>
      </c>
      <c r="C401" s="32">
        <v>0</v>
      </c>
      <c r="D401" s="32">
        <v>0</v>
      </c>
      <c r="E401" s="32"/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</row>
    <row r="402" spans="1:14" hidden="1" x14ac:dyDescent="0.25">
      <c r="A402" s="18" t="s">
        <v>296</v>
      </c>
      <c r="B402" s="322" t="str">
        <f>"-  to improve level of service"</f>
        <v>-  to improve level of service</v>
      </c>
      <c r="C402" s="32">
        <v>37919.564760000001</v>
      </c>
      <c r="D402" s="32">
        <v>33657.405440000002</v>
      </c>
      <c r="E402" s="32"/>
      <c r="F402" s="33">
        <v>29992.48907</v>
      </c>
      <c r="G402" s="33">
        <v>4459.3911099999996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</row>
    <row r="403" spans="1:14" hidden="1" x14ac:dyDescent="0.25">
      <c r="A403" s="18" t="s">
        <v>296</v>
      </c>
      <c r="B403" s="322" t="str">
        <f>"-  to replace existing assets"</f>
        <v>-  to replace existing assets</v>
      </c>
      <c r="C403" s="32">
        <v>4089.5870399999999</v>
      </c>
      <c r="D403" s="32">
        <v>4300</v>
      </c>
      <c r="E403" s="32"/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</row>
    <row r="404" spans="1:14" hidden="1" x14ac:dyDescent="0.25">
      <c r="A404" s="18" t="s">
        <v>303</v>
      </c>
      <c r="B404" s="322" t="s">
        <v>215</v>
      </c>
      <c r="C404" s="32"/>
      <c r="D404" s="32"/>
      <c r="E404" s="32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hidden="1" x14ac:dyDescent="0.25">
      <c r="A405" s="18" t="s">
        <v>303</v>
      </c>
      <c r="B405" s="322" t="s">
        <v>216</v>
      </c>
      <c r="C405" s="32"/>
      <c r="D405" s="32"/>
      <c r="E405" s="32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hidden="1" x14ac:dyDescent="0.25">
      <c r="A406" s="18" t="s">
        <v>303</v>
      </c>
      <c r="B406" s="322"/>
      <c r="C406" s="32"/>
      <c r="D406" s="32"/>
      <c r="E406" s="32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ht="15.75" hidden="1" thickBot="1" x14ac:dyDescent="0.3">
      <c r="A407" s="18" t="s">
        <v>303</v>
      </c>
      <c r="B407" s="323" t="s">
        <v>217</v>
      </c>
      <c r="C407" s="34">
        <v>42009.1518</v>
      </c>
      <c r="D407" s="34">
        <f>SUBTOTAL(9,D399:D406)</f>
        <v>37957.405440000002</v>
      </c>
      <c r="E407" s="34"/>
      <c r="F407" s="34">
        <f t="shared" ref="F407:N407" si="102">SUBTOTAL(9,F399:F406)</f>
        <v>29992.48907</v>
      </c>
      <c r="G407" s="34">
        <f t="shared" si="102"/>
        <v>4459.3911099999996</v>
      </c>
      <c r="H407" s="34">
        <f t="shared" si="102"/>
        <v>0</v>
      </c>
      <c r="I407" s="34">
        <f t="shared" si="102"/>
        <v>0</v>
      </c>
      <c r="J407" s="34">
        <f t="shared" si="102"/>
        <v>0</v>
      </c>
      <c r="K407" s="34">
        <f t="shared" si="102"/>
        <v>0</v>
      </c>
      <c r="L407" s="34">
        <f t="shared" si="102"/>
        <v>0</v>
      </c>
      <c r="M407" s="34">
        <f t="shared" si="102"/>
        <v>0</v>
      </c>
      <c r="N407" s="34">
        <f t="shared" si="102"/>
        <v>0</v>
      </c>
    </row>
    <row r="408" spans="1:14" hidden="1" x14ac:dyDescent="0.25">
      <c r="A408" s="18" t="s">
        <v>303</v>
      </c>
      <c r="B408" s="43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</row>
    <row r="409" spans="1:14" s="324" customFormat="1" ht="21" hidden="1" x14ac:dyDescent="0.35">
      <c r="A409" s="18" t="s">
        <v>303</v>
      </c>
      <c r="B409" s="325" t="s">
        <v>239</v>
      </c>
      <c r="C409" s="326"/>
      <c r="D409" s="326"/>
      <c r="E409" s="326"/>
      <c r="F409" s="326"/>
      <c r="G409" s="326"/>
      <c r="H409" s="326"/>
      <c r="I409" s="326"/>
      <c r="J409" s="326"/>
      <c r="K409" s="326"/>
      <c r="L409" s="326"/>
      <c r="M409" s="326"/>
      <c r="N409" s="326"/>
    </row>
    <row r="410" spans="1:14" x14ac:dyDescent="0.25">
      <c r="A410" s="18" t="s">
        <v>302</v>
      </c>
      <c r="B410" s="55" t="s">
        <v>329</v>
      </c>
      <c r="C410" s="31"/>
      <c r="D410" s="31"/>
      <c r="E410" s="31"/>
    </row>
    <row r="411" spans="1:14" x14ac:dyDescent="0.25">
      <c r="A411" s="18" t="s">
        <v>302</v>
      </c>
      <c r="B411" s="48" t="str">
        <f>"-  to meet additional demand"</f>
        <v>-  to meet additional demand</v>
      </c>
      <c r="C411" s="32">
        <v>0</v>
      </c>
      <c r="D411" s="32">
        <f t="shared" ref="D411:D413" si="103">D401</f>
        <v>0</v>
      </c>
      <c r="E411" s="32">
        <f>D411-C411</f>
        <v>0</v>
      </c>
      <c r="F411" s="32">
        <f t="shared" ref="F411:N411" si="104">F401</f>
        <v>0</v>
      </c>
      <c r="G411" s="32">
        <f t="shared" si="104"/>
        <v>0</v>
      </c>
      <c r="H411" s="32">
        <f t="shared" si="104"/>
        <v>0</v>
      </c>
      <c r="I411" s="32">
        <f t="shared" si="104"/>
        <v>0</v>
      </c>
      <c r="J411" s="32">
        <f t="shared" si="104"/>
        <v>0</v>
      </c>
      <c r="K411" s="32">
        <f t="shared" si="104"/>
        <v>0</v>
      </c>
      <c r="L411" s="32">
        <f t="shared" si="104"/>
        <v>0</v>
      </c>
      <c r="M411" s="32">
        <f t="shared" si="104"/>
        <v>0</v>
      </c>
      <c r="N411" s="32">
        <f t="shared" si="104"/>
        <v>0</v>
      </c>
    </row>
    <row r="412" spans="1:14" x14ac:dyDescent="0.25">
      <c r="A412" s="18" t="s">
        <v>302</v>
      </c>
      <c r="B412" s="48" t="str">
        <f>"-  to improve level of service"</f>
        <v>-  to improve level of service</v>
      </c>
      <c r="C412" s="32">
        <v>37919.564760000001</v>
      </c>
      <c r="D412" s="32">
        <f t="shared" si="103"/>
        <v>33657.405440000002</v>
      </c>
      <c r="E412" s="32">
        <f>D412-C412</f>
        <v>-4262.1593199999988</v>
      </c>
      <c r="F412" s="32">
        <f t="shared" ref="F412:N412" si="105">F402</f>
        <v>29992.48907</v>
      </c>
      <c r="G412" s="32">
        <f t="shared" si="105"/>
        <v>4459.3911099999996</v>
      </c>
      <c r="H412" s="32">
        <f t="shared" si="105"/>
        <v>0</v>
      </c>
      <c r="I412" s="32">
        <f t="shared" si="105"/>
        <v>0</v>
      </c>
      <c r="J412" s="32">
        <f t="shared" si="105"/>
        <v>0</v>
      </c>
      <c r="K412" s="32">
        <f t="shared" si="105"/>
        <v>0</v>
      </c>
      <c r="L412" s="32">
        <f t="shared" si="105"/>
        <v>0</v>
      </c>
      <c r="M412" s="32">
        <f t="shared" si="105"/>
        <v>0</v>
      </c>
      <c r="N412" s="32">
        <f t="shared" si="105"/>
        <v>0</v>
      </c>
    </row>
    <row r="413" spans="1:14" x14ac:dyDescent="0.25">
      <c r="A413" s="18" t="s">
        <v>302</v>
      </c>
      <c r="B413" s="48" t="str">
        <f>"-  to replace existing assets"</f>
        <v>-  to replace existing assets</v>
      </c>
      <c r="C413" s="32">
        <v>4089.5870399999999</v>
      </c>
      <c r="D413" s="32">
        <f t="shared" si="103"/>
        <v>4300</v>
      </c>
      <c r="E413" s="32">
        <f>D413-C413</f>
        <v>210.41296000000011</v>
      </c>
      <c r="F413" s="32">
        <f t="shared" ref="F413:N413" si="106">F403</f>
        <v>0</v>
      </c>
      <c r="G413" s="32">
        <f t="shared" si="106"/>
        <v>0</v>
      </c>
      <c r="H413" s="32">
        <f t="shared" si="106"/>
        <v>0</v>
      </c>
      <c r="I413" s="32">
        <f t="shared" si="106"/>
        <v>0</v>
      </c>
      <c r="J413" s="32">
        <f t="shared" si="106"/>
        <v>0</v>
      </c>
      <c r="K413" s="32">
        <f t="shared" si="106"/>
        <v>0</v>
      </c>
      <c r="L413" s="32">
        <f t="shared" si="106"/>
        <v>0</v>
      </c>
      <c r="M413" s="32">
        <f t="shared" si="106"/>
        <v>0</v>
      </c>
      <c r="N413" s="32">
        <f t="shared" si="106"/>
        <v>0</v>
      </c>
    </row>
    <row r="414" spans="1:14" x14ac:dyDescent="0.25">
      <c r="A414" s="18" t="s">
        <v>302</v>
      </c>
      <c r="B414" s="28"/>
      <c r="C414" s="32"/>
      <c r="D414" s="32"/>
      <c r="E414" s="32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ht="15.75" thickBot="1" x14ac:dyDescent="0.3">
      <c r="A415" s="18" t="s">
        <v>302</v>
      </c>
      <c r="B415" s="56" t="s">
        <v>330</v>
      </c>
      <c r="C415" s="34">
        <v>42009.1518</v>
      </c>
      <c r="D415" s="34">
        <f t="shared" ref="D415:N415" si="107">SUBTOTAL(9,D410:D414)</f>
        <v>37957.405440000002</v>
      </c>
      <c r="E415" s="34">
        <f t="shared" si="107"/>
        <v>-4051.7463599999987</v>
      </c>
      <c r="F415" s="34">
        <f t="shared" si="107"/>
        <v>29992.48907</v>
      </c>
      <c r="G415" s="34">
        <f t="shared" si="107"/>
        <v>4459.3911099999996</v>
      </c>
      <c r="H415" s="34">
        <f t="shared" si="107"/>
        <v>0</v>
      </c>
      <c r="I415" s="34">
        <f t="shared" si="107"/>
        <v>0</v>
      </c>
      <c r="J415" s="34">
        <f t="shared" si="107"/>
        <v>0</v>
      </c>
      <c r="K415" s="34">
        <f t="shared" si="107"/>
        <v>0</v>
      </c>
      <c r="L415" s="34">
        <f t="shared" si="107"/>
        <v>0</v>
      </c>
      <c r="M415" s="34">
        <f t="shared" si="107"/>
        <v>0</v>
      </c>
      <c r="N415" s="34">
        <f t="shared" si="107"/>
        <v>0</v>
      </c>
    </row>
    <row r="416" spans="1:14" x14ac:dyDescent="0.25">
      <c r="A416" s="18" t="s">
        <v>333</v>
      </c>
    </row>
    <row r="417" spans="1:14" hidden="1" x14ac:dyDescent="0.25">
      <c r="A417" s="18" t="s">
        <v>337</v>
      </c>
      <c r="B417" s="321"/>
      <c r="C417" s="31"/>
      <c r="D417" s="31"/>
      <c r="E417" s="31"/>
    </row>
    <row r="418" spans="1:14" hidden="1" x14ac:dyDescent="0.25">
      <c r="A418" s="18" t="s">
        <v>346</v>
      </c>
      <c r="B418" s="322"/>
      <c r="C418" s="32">
        <v>0</v>
      </c>
      <c r="D418" s="32">
        <v>0</v>
      </c>
      <c r="E418" s="32"/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</row>
    <row r="419" spans="1:14" hidden="1" x14ac:dyDescent="0.25">
      <c r="A419" s="18" t="s">
        <v>346</v>
      </c>
      <c r="B419" s="322"/>
      <c r="C419" s="32">
        <v>0</v>
      </c>
      <c r="D419" s="32">
        <v>0</v>
      </c>
      <c r="E419" s="32"/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</row>
    <row r="420" spans="1:14" hidden="1" x14ac:dyDescent="0.25">
      <c r="A420" s="18" t="s">
        <v>303</v>
      </c>
      <c r="B420" s="322" t="s">
        <v>210</v>
      </c>
      <c r="C420" s="32"/>
      <c r="D420" s="32"/>
      <c r="E420" s="32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idden="1" x14ac:dyDescent="0.25">
      <c r="A421" s="18" t="s">
        <v>346</v>
      </c>
      <c r="B421" s="322"/>
      <c r="C421" s="32">
        <v>0</v>
      </c>
      <c r="D421" s="32">
        <v>0</v>
      </c>
      <c r="E421" s="32"/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</row>
    <row r="422" spans="1:14" hidden="1" x14ac:dyDescent="0.25">
      <c r="A422" s="18" t="s">
        <v>346</v>
      </c>
      <c r="B422" s="322"/>
      <c r="C422" s="32">
        <v>0</v>
      </c>
      <c r="D422" s="32">
        <v>0</v>
      </c>
      <c r="E422" s="32"/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</row>
    <row r="423" spans="1:14" hidden="1" x14ac:dyDescent="0.25">
      <c r="A423" s="18" t="s">
        <v>303</v>
      </c>
      <c r="B423" s="322"/>
      <c r="C423" s="32"/>
      <c r="D423" s="32"/>
      <c r="E423" s="32"/>
      <c r="F423" s="33"/>
      <c r="G423" s="33"/>
      <c r="H423" s="33"/>
      <c r="I423" s="33"/>
      <c r="J423" s="33"/>
      <c r="K423" s="33"/>
      <c r="L423" s="33"/>
      <c r="M423" s="33"/>
      <c r="N423" s="33"/>
    </row>
    <row r="424" spans="1:14" ht="15.75" hidden="1" thickBot="1" x14ac:dyDescent="0.3">
      <c r="A424" s="18" t="s">
        <v>303</v>
      </c>
      <c r="B424" s="323" t="s">
        <v>213</v>
      </c>
      <c r="C424" s="34">
        <v>0</v>
      </c>
      <c r="D424" s="34">
        <f>SUBTOTAL(9,D416:D423)</f>
        <v>0</v>
      </c>
      <c r="E424" s="34"/>
      <c r="F424" s="34">
        <f t="shared" ref="F424:N424" si="108">SUBTOTAL(9,F416:F423)</f>
        <v>0</v>
      </c>
      <c r="G424" s="34">
        <f t="shared" si="108"/>
        <v>0</v>
      </c>
      <c r="H424" s="34">
        <f t="shared" si="108"/>
        <v>0</v>
      </c>
      <c r="I424" s="34">
        <f t="shared" si="108"/>
        <v>0</v>
      </c>
      <c r="J424" s="34">
        <f t="shared" si="108"/>
        <v>0</v>
      </c>
      <c r="K424" s="34">
        <f t="shared" si="108"/>
        <v>0</v>
      </c>
      <c r="L424" s="34">
        <f t="shared" si="108"/>
        <v>0</v>
      </c>
      <c r="M424" s="34">
        <f t="shared" si="108"/>
        <v>0</v>
      </c>
      <c r="N424" s="34">
        <f t="shared" si="108"/>
        <v>0</v>
      </c>
    </row>
    <row r="425" spans="1:14" hidden="1" x14ac:dyDescent="0.25">
      <c r="A425" s="18" t="s">
        <v>303</v>
      </c>
      <c r="B425" s="320"/>
    </row>
    <row r="426" spans="1:14" hidden="1" x14ac:dyDescent="0.25">
      <c r="A426" s="18" t="s">
        <v>304</v>
      </c>
      <c r="B426" s="321" t="s">
        <v>214</v>
      </c>
      <c r="C426" s="31"/>
      <c r="D426" s="31"/>
      <c r="E426" s="31"/>
    </row>
    <row r="427" spans="1:14" hidden="1" x14ac:dyDescent="0.25">
      <c r="A427" s="18" t="s">
        <v>303</v>
      </c>
      <c r="B427" s="322" t="s">
        <v>220</v>
      </c>
      <c r="C427" s="31"/>
      <c r="D427" s="31"/>
      <c r="E427" s="31"/>
    </row>
    <row r="428" spans="1:14" hidden="1" x14ac:dyDescent="0.25">
      <c r="A428" s="18" t="s">
        <v>296</v>
      </c>
      <c r="B428" s="322" t="str">
        <f>"-  to meet additional demand"</f>
        <v>-  to meet additional demand</v>
      </c>
      <c r="C428" s="32">
        <v>7186.2670399999997</v>
      </c>
      <c r="D428" s="32">
        <v>7097.4889999999996</v>
      </c>
      <c r="E428" s="32"/>
      <c r="F428" s="33">
        <v>20767.062910000001</v>
      </c>
      <c r="G428" s="33">
        <v>33680.066509999997</v>
      </c>
      <c r="H428" s="33">
        <v>53076.636740000002</v>
      </c>
      <c r="I428" s="33">
        <v>54043.299550000003</v>
      </c>
      <c r="J428" s="33">
        <v>46971.489509999999</v>
      </c>
      <c r="K428" s="33">
        <v>6225.7052899999999</v>
      </c>
      <c r="L428" s="33">
        <v>6873.7736599999998</v>
      </c>
      <c r="M428" s="33">
        <v>3468.8250200000002</v>
      </c>
      <c r="N428" s="33">
        <v>6804.6056900000003</v>
      </c>
    </row>
    <row r="429" spans="1:14" hidden="1" x14ac:dyDescent="0.25">
      <c r="A429" s="18" t="s">
        <v>296</v>
      </c>
      <c r="B429" s="322" t="str">
        <f>"-  to improve level of service"</f>
        <v>-  to improve level of service</v>
      </c>
      <c r="C429" s="32">
        <v>25763.064770000001</v>
      </c>
      <c r="D429" s="32">
        <v>48198.435879999997</v>
      </c>
      <c r="E429" s="32"/>
      <c r="F429" s="33">
        <v>60381.681879999996</v>
      </c>
      <c r="G429" s="33">
        <v>54842.368399999999</v>
      </c>
      <c r="H429" s="33">
        <v>47281.755620000004</v>
      </c>
      <c r="I429" s="33">
        <v>41923.95966</v>
      </c>
      <c r="J429" s="33">
        <v>42212.733050000003</v>
      </c>
      <c r="K429" s="33">
        <v>39321.875180000003</v>
      </c>
      <c r="L429" s="33">
        <v>35725.963770000002</v>
      </c>
      <c r="M429" s="33">
        <v>35948.985630000003</v>
      </c>
      <c r="N429" s="33">
        <v>36211.920749999997</v>
      </c>
    </row>
    <row r="430" spans="1:14" hidden="1" x14ac:dyDescent="0.25">
      <c r="A430" s="18" t="s">
        <v>296</v>
      </c>
      <c r="B430" s="322" t="str">
        <f>"-  to replace existing assets"</f>
        <v>-  to replace existing assets</v>
      </c>
      <c r="C430" s="32">
        <v>37326.665639999999</v>
      </c>
      <c r="D430" s="32">
        <v>30277.203399999999</v>
      </c>
      <c r="E430" s="32"/>
      <c r="F430" s="33">
        <v>34685.990250000003</v>
      </c>
      <c r="G430" s="33">
        <v>30979.60239</v>
      </c>
      <c r="H430" s="33">
        <v>33985.017910000002</v>
      </c>
      <c r="I430" s="33">
        <v>34022.030149999999</v>
      </c>
      <c r="J430" s="33">
        <v>35297.315060000001</v>
      </c>
      <c r="K430" s="33">
        <v>37454.768960000001</v>
      </c>
      <c r="L430" s="33">
        <v>38784.973660000003</v>
      </c>
      <c r="M430" s="33">
        <v>40214.747649999998</v>
      </c>
      <c r="N430" s="33">
        <v>41691.715490000002</v>
      </c>
    </row>
    <row r="431" spans="1:14" hidden="1" x14ac:dyDescent="0.25">
      <c r="A431" s="18" t="s">
        <v>303</v>
      </c>
      <c r="B431" s="322" t="s">
        <v>215</v>
      </c>
      <c r="C431" s="32"/>
      <c r="D431" s="32"/>
      <c r="E431" s="32"/>
      <c r="F431" s="33"/>
      <c r="G431" s="33"/>
      <c r="H431" s="33"/>
      <c r="I431" s="33"/>
      <c r="J431" s="33"/>
      <c r="K431" s="33"/>
      <c r="L431" s="33"/>
      <c r="M431" s="33"/>
      <c r="N431" s="33"/>
    </row>
    <row r="432" spans="1:14" hidden="1" x14ac:dyDescent="0.25">
      <c r="A432" s="18" t="s">
        <v>303</v>
      </c>
      <c r="B432" s="322" t="s">
        <v>216</v>
      </c>
      <c r="C432" s="32"/>
      <c r="D432" s="32"/>
      <c r="E432" s="32"/>
      <c r="F432" s="33"/>
      <c r="G432" s="33"/>
      <c r="H432" s="33"/>
      <c r="I432" s="33"/>
      <c r="J432" s="33"/>
      <c r="K432" s="33"/>
      <c r="L432" s="33"/>
      <c r="M432" s="33"/>
      <c r="N432" s="33"/>
    </row>
    <row r="433" spans="1:14" hidden="1" x14ac:dyDescent="0.25">
      <c r="A433" s="18" t="s">
        <v>303</v>
      </c>
      <c r="B433" s="322"/>
      <c r="C433" s="32"/>
      <c r="D433" s="32"/>
      <c r="E433" s="32"/>
      <c r="F433" s="33"/>
      <c r="G433" s="33"/>
      <c r="H433" s="33"/>
      <c r="I433" s="33"/>
      <c r="J433" s="33"/>
      <c r="K433" s="33"/>
      <c r="L433" s="33"/>
      <c r="M433" s="33"/>
      <c r="N433" s="33"/>
    </row>
    <row r="434" spans="1:14" ht="15.75" hidden="1" thickBot="1" x14ac:dyDescent="0.3">
      <c r="A434" s="18" t="s">
        <v>303</v>
      </c>
      <c r="B434" s="323" t="s">
        <v>217</v>
      </c>
      <c r="C434" s="34">
        <v>70275.997449999995</v>
      </c>
      <c r="D434" s="34">
        <f>SUBTOTAL(9,D426:D433)</f>
        <v>85573.128280000004</v>
      </c>
      <c r="E434" s="34"/>
      <c r="F434" s="34">
        <f t="shared" ref="F434:N434" si="109">SUBTOTAL(9,F426:F433)</f>
        <v>115834.73504</v>
      </c>
      <c r="G434" s="34">
        <f t="shared" si="109"/>
        <v>119502.0373</v>
      </c>
      <c r="H434" s="34">
        <f t="shared" si="109"/>
        <v>134343.41026999999</v>
      </c>
      <c r="I434" s="34">
        <f t="shared" si="109"/>
        <v>129989.28936</v>
      </c>
      <c r="J434" s="34">
        <f t="shared" si="109"/>
        <v>124481.53761999999</v>
      </c>
      <c r="K434" s="34">
        <f t="shared" si="109"/>
        <v>83002.349430000002</v>
      </c>
      <c r="L434" s="34">
        <f t="shared" si="109"/>
        <v>81384.711089999997</v>
      </c>
      <c r="M434" s="34">
        <f t="shared" si="109"/>
        <v>79632.558300000004</v>
      </c>
      <c r="N434" s="34">
        <f t="shared" si="109"/>
        <v>84708.241930000004</v>
      </c>
    </row>
    <row r="435" spans="1:14" hidden="1" x14ac:dyDescent="0.25">
      <c r="A435" s="18" t="s">
        <v>303</v>
      </c>
      <c r="B435" s="43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</row>
    <row r="436" spans="1:14" s="324" customFormat="1" ht="21" hidden="1" x14ac:dyDescent="0.35">
      <c r="A436" s="18" t="s">
        <v>303</v>
      </c>
      <c r="B436" s="325" t="s">
        <v>239</v>
      </c>
      <c r="C436" s="326"/>
      <c r="D436" s="326"/>
      <c r="E436" s="326"/>
      <c r="F436" s="326"/>
      <c r="G436" s="326"/>
      <c r="H436" s="326"/>
      <c r="I436" s="326"/>
      <c r="J436" s="326"/>
      <c r="K436" s="326"/>
      <c r="L436" s="326"/>
      <c r="M436" s="326"/>
      <c r="N436" s="326"/>
    </row>
    <row r="437" spans="1:14" x14ac:dyDescent="0.25">
      <c r="A437" s="18" t="s">
        <v>302</v>
      </c>
      <c r="B437" s="55" t="s">
        <v>331</v>
      </c>
      <c r="C437" s="31"/>
      <c r="D437" s="31"/>
      <c r="E437" s="31"/>
    </row>
    <row r="438" spans="1:14" x14ac:dyDescent="0.25">
      <c r="A438" s="18" t="s">
        <v>302</v>
      </c>
      <c r="B438" s="48" t="str">
        <f>"-  to meet additional demand"</f>
        <v>-  to meet additional demand</v>
      </c>
      <c r="C438" s="32">
        <v>7186.2670399999997</v>
      </c>
      <c r="D438" s="32">
        <f t="shared" ref="D438:D440" si="110">D428</f>
        <v>7097.4889999999996</v>
      </c>
      <c r="E438" s="32">
        <f>D438-C438</f>
        <v>-88.778040000000146</v>
      </c>
      <c r="F438" s="32">
        <f t="shared" ref="F438:N438" si="111">F428</f>
        <v>20767.062910000001</v>
      </c>
      <c r="G438" s="32">
        <f t="shared" si="111"/>
        <v>33680.066509999997</v>
      </c>
      <c r="H438" s="32">
        <f t="shared" si="111"/>
        <v>53076.636740000002</v>
      </c>
      <c r="I438" s="32">
        <f t="shared" si="111"/>
        <v>54043.299550000003</v>
      </c>
      <c r="J438" s="32">
        <f t="shared" si="111"/>
        <v>46971.489509999999</v>
      </c>
      <c r="K438" s="32">
        <f t="shared" si="111"/>
        <v>6225.7052899999999</v>
      </c>
      <c r="L438" s="32">
        <f t="shared" si="111"/>
        <v>6873.7736599999998</v>
      </c>
      <c r="M438" s="32">
        <f t="shared" si="111"/>
        <v>3468.8250200000002</v>
      </c>
      <c r="N438" s="32">
        <f t="shared" si="111"/>
        <v>6804.6056900000003</v>
      </c>
    </row>
    <row r="439" spans="1:14" x14ac:dyDescent="0.25">
      <c r="A439" s="18" t="s">
        <v>302</v>
      </c>
      <c r="B439" s="48" t="str">
        <f>"-  to improve level of service"</f>
        <v>-  to improve level of service</v>
      </c>
      <c r="C439" s="32">
        <v>25763.064770000001</v>
      </c>
      <c r="D439" s="32">
        <f t="shared" si="110"/>
        <v>48198.435879999997</v>
      </c>
      <c r="E439" s="32">
        <f>D439-C439</f>
        <v>22435.371109999996</v>
      </c>
      <c r="F439" s="32">
        <f t="shared" ref="F439:N439" si="112">F429</f>
        <v>60381.681879999996</v>
      </c>
      <c r="G439" s="32">
        <f t="shared" si="112"/>
        <v>54842.368399999999</v>
      </c>
      <c r="H439" s="32">
        <f t="shared" si="112"/>
        <v>47281.755620000004</v>
      </c>
      <c r="I439" s="32">
        <f t="shared" si="112"/>
        <v>41923.95966</v>
      </c>
      <c r="J439" s="32">
        <f t="shared" si="112"/>
        <v>42212.733050000003</v>
      </c>
      <c r="K439" s="32">
        <f t="shared" si="112"/>
        <v>39321.875180000003</v>
      </c>
      <c r="L439" s="32">
        <f t="shared" si="112"/>
        <v>35725.963770000002</v>
      </c>
      <c r="M439" s="32">
        <f t="shared" si="112"/>
        <v>35948.985630000003</v>
      </c>
      <c r="N439" s="32">
        <f t="shared" si="112"/>
        <v>36211.920749999997</v>
      </c>
    </row>
    <row r="440" spans="1:14" x14ac:dyDescent="0.25">
      <c r="A440" s="18" t="s">
        <v>302</v>
      </c>
      <c r="B440" s="48" t="str">
        <f>"-  to replace existing assets"</f>
        <v>-  to replace existing assets</v>
      </c>
      <c r="C440" s="32">
        <v>37326.665639999999</v>
      </c>
      <c r="D440" s="32">
        <f t="shared" si="110"/>
        <v>30277.203399999999</v>
      </c>
      <c r="E440" s="32">
        <f>D440-C440</f>
        <v>-7049.4622400000007</v>
      </c>
      <c r="F440" s="32">
        <f t="shared" ref="F440:N440" si="113">F430</f>
        <v>34685.990250000003</v>
      </c>
      <c r="G440" s="32">
        <f t="shared" si="113"/>
        <v>30979.60239</v>
      </c>
      <c r="H440" s="32">
        <f t="shared" si="113"/>
        <v>33985.017910000002</v>
      </c>
      <c r="I440" s="32">
        <f t="shared" si="113"/>
        <v>34022.030149999999</v>
      </c>
      <c r="J440" s="32">
        <f t="shared" si="113"/>
        <v>35297.315060000001</v>
      </c>
      <c r="K440" s="32">
        <f t="shared" si="113"/>
        <v>37454.768960000001</v>
      </c>
      <c r="L440" s="32">
        <f t="shared" si="113"/>
        <v>38784.973660000003</v>
      </c>
      <c r="M440" s="32">
        <f t="shared" si="113"/>
        <v>40214.747649999998</v>
      </c>
      <c r="N440" s="32">
        <f t="shared" si="113"/>
        <v>41691.715490000002</v>
      </c>
    </row>
    <row r="441" spans="1:14" x14ac:dyDescent="0.25">
      <c r="A441" s="18" t="s">
        <v>302</v>
      </c>
      <c r="B441" s="28"/>
      <c r="C441" s="32"/>
      <c r="D441" s="32"/>
      <c r="E441" s="32"/>
      <c r="F441" s="33"/>
      <c r="G441" s="33"/>
      <c r="H441" s="33"/>
      <c r="I441" s="33"/>
      <c r="J441" s="33"/>
      <c r="K441" s="33"/>
      <c r="L441" s="33"/>
      <c r="M441" s="33"/>
      <c r="N441" s="33"/>
    </row>
    <row r="442" spans="1:14" ht="15.75" thickBot="1" x14ac:dyDescent="0.3">
      <c r="A442" s="18" t="s">
        <v>302</v>
      </c>
      <c r="B442" s="56" t="s">
        <v>332</v>
      </c>
      <c r="C442" s="34">
        <v>70275.997449999995</v>
      </c>
      <c r="D442" s="34">
        <f t="shared" ref="D442:N442" si="114">SUBTOTAL(9,D437:D441)</f>
        <v>85573.128280000004</v>
      </c>
      <c r="E442" s="34">
        <f t="shared" si="114"/>
        <v>15297.130829999995</v>
      </c>
      <c r="F442" s="34">
        <f t="shared" si="114"/>
        <v>115834.73504</v>
      </c>
      <c r="G442" s="34">
        <f t="shared" si="114"/>
        <v>119502.0373</v>
      </c>
      <c r="H442" s="34">
        <f t="shared" si="114"/>
        <v>134343.41026999999</v>
      </c>
      <c r="I442" s="34">
        <f t="shared" si="114"/>
        <v>129989.28936</v>
      </c>
      <c r="J442" s="34">
        <f t="shared" si="114"/>
        <v>124481.53761999999</v>
      </c>
      <c r="K442" s="34">
        <f t="shared" si="114"/>
        <v>83002.349430000002</v>
      </c>
      <c r="L442" s="34">
        <f t="shared" si="114"/>
        <v>81384.711089999997</v>
      </c>
      <c r="M442" s="34">
        <f t="shared" si="114"/>
        <v>79632.558300000004</v>
      </c>
      <c r="N442" s="34">
        <f t="shared" si="114"/>
        <v>84708.241930000004</v>
      </c>
    </row>
    <row r="443" spans="1:14" x14ac:dyDescent="0.25">
      <c r="A443" s="18" t="s">
        <v>333</v>
      </c>
    </row>
    <row r="444" spans="1:14" hidden="1" x14ac:dyDescent="0.25">
      <c r="A444" s="18" t="s">
        <v>337</v>
      </c>
      <c r="B444" s="321"/>
      <c r="C444" s="31"/>
      <c r="D444" s="31"/>
      <c r="E444" s="31"/>
    </row>
    <row r="445" spans="1:14" hidden="1" x14ac:dyDescent="0.25">
      <c r="A445" s="18" t="s">
        <v>346</v>
      </c>
      <c r="B445" s="322"/>
      <c r="C445" s="32">
        <v>0</v>
      </c>
      <c r="D445" s="32">
        <v>0</v>
      </c>
      <c r="E445" s="32"/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</row>
    <row r="446" spans="1:14" hidden="1" x14ac:dyDescent="0.25">
      <c r="A446" s="18" t="s">
        <v>346</v>
      </c>
      <c r="B446" s="322"/>
      <c r="C446" s="32">
        <v>0</v>
      </c>
      <c r="D446" s="32">
        <v>0</v>
      </c>
      <c r="E446" s="32"/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</row>
    <row r="447" spans="1:14" hidden="1" x14ac:dyDescent="0.25">
      <c r="A447" s="18" t="s">
        <v>303</v>
      </c>
      <c r="B447" s="322" t="s">
        <v>210</v>
      </c>
      <c r="C447" s="32"/>
      <c r="D447" s="32"/>
      <c r="E447" s="32"/>
      <c r="F447" s="33"/>
      <c r="G447" s="33"/>
      <c r="H447" s="33"/>
      <c r="I447" s="33"/>
      <c r="J447" s="33"/>
      <c r="K447" s="33"/>
      <c r="L447" s="33"/>
      <c r="M447" s="33"/>
      <c r="N447" s="33"/>
    </row>
    <row r="448" spans="1:14" hidden="1" x14ac:dyDescent="0.25">
      <c r="A448" s="18" t="s">
        <v>346</v>
      </c>
      <c r="B448" s="322"/>
      <c r="C448" s="32">
        <v>0</v>
      </c>
      <c r="D448" s="32">
        <v>0</v>
      </c>
      <c r="E448" s="32"/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</row>
    <row r="449" spans="1:14" hidden="1" x14ac:dyDescent="0.25">
      <c r="A449" s="18" t="s">
        <v>346</v>
      </c>
      <c r="B449" s="322"/>
      <c r="C449" s="32">
        <v>0</v>
      </c>
      <c r="D449" s="32">
        <v>0</v>
      </c>
      <c r="E449" s="32"/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</row>
    <row r="450" spans="1:14" hidden="1" x14ac:dyDescent="0.25">
      <c r="A450" s="18" t="s">
        <v>303</v>
      </c>
      <c r="B450" s="322"/>
      <c r="C450" s="32"/>
      <c r="D450" s="32"/>
      <c r="E450" s="32"/>
      <c r="F450" s="33"/>
      <c r="G450" s="33"/>
      <c r="H450" s="33"/>
      <c r="I450" s="33"/>
      <c r="J450" s="33"/>
      <c r="K450" s="33"/>
      <c r="L450" s="33"/>
      <c r="M450" s="33"/>
      <c r="N450" s="33"/>
    </row>
    <row r="451" spans="1:14" ht="15.75" hidden="1" thickBot="1" x14ac:dyDescent="0.3">
      <c r="A451" s="18" t="s">
        <v>303</v>
      </c>
      <c r="B451" s="323" t="s">
        <v>213</v>
      </c>
      <c r="C451" s="34">
        <v>0</v>
      </c>
      <c r="D451" s="34">
        <f>SUBTOTAL(9,D443:D450)</f>
        <v>0</v>
      </c>
      <c r="E451" s="34"/>
      <c r="F451" s="34">
        <f t="shared" ref="F451:N451" si="115">SUBTOTAL(9,F443:F450)</f>
        <v>0</v>
      </c>
      <c r="G451" s="34">
        <f t="shared" si="115"/>
        <v>0</v>
      </c>
      <c r="H451" s="34">
        <f t="shared" si="115"/>
        <v>0</v>
      </c>
      <c r="I451" s="34">
        <f t="shared" si="115"/>
        <v>0</v>
      </c>
      <c r="J451" s="34">
        <f t="shared" si="115"/>
        <v>0</v>
      </c>
      <c r="K451" s="34">
        <f t="shared" si="115"/>
        <v>0</v>
      </c>
      <c r="L451" s="34">
        <f t="shared" si="115"/>
        <v>0</v>
      </c>
      <c r="M451" s="34">
        <f t="shared" si="115"/>
        <v>0</v>
      </c>
      <c r="N451" s="34">
        <f t="shared" si="115"/>
        <v>0</v>
      </c>
    </row>
    <row r="452" spans="1:14" hidden="1" x14ac:dyDescent="0.25">
      <c r="A452" s="18" t="s">
        <v>303</v>
      </c>
      <c r="B452" s="320"/>
    </row>
    <row r="453" spans="1:14" hidden="1" x14ac:dyDescent="0.25">
      <c r="A453" s="18" t="s">
        <v>304</v>
      </c>
      <c r="B453" s="321" t="s">
        <v>214</v>
      </c>
      <c r="C453" s="31"/>
      <c r="D453" s="31"/>
      <c r="E453" s="31"/>
    </row>
    <row r="454" spans="1:14" hidden="1" x14ac:dyDescent="0.25">
      <c r="A454" s="18" t="s">
        <v>303</v>
      </c>
      <c r="B454" s="322" t="s">
        <v>220</v>
      </c>
      <c r="C454" s="31"/>
      <c r="D454" s="31"/>
      <c r="E454" s="31"/>
    </row>
    <row r="455" spans="1:14" hidden="1" x14ac:dyDescent="0.25">
      <c r="A455" s="18" t="s">
        <v>296</v>
      </c>
      <c r="B455" s="322" t="str">
        <f>"-  to meet additional demand"</f>
        <v>-  to meet additional demand</v>
      </c>
      <c r="C455" s="32">
        <v>0</v>
      </c>
      <c r="D455" s="32">
        <v>0</v>
      </c>
      <c r="E455" s="32"/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</row>
    <row r="456" spans="1:14" hidden="1" x14ac:dyDescent="0.25">
      <c r="A456" s="18" t="s">
        <v>296</v>
      </c>
      <c r="B456" s="322" t="str">
        <f>"-  to improve level of service"</f>
        <v>-  to improve level of service</v>
      </c>
      <c r="C456" s="32">
        <v>123.49764</v>
      </c>
      <c r="D456" s="32">
        <v>181.38419999999999</v>
      </c>
      <c r="E456" s="32"/>
      <c r="F456" s="33">
        <v>189.50629000000001</v>
      </c>
      <c r="G456" s="33">
        <v>197.32158000000001</v>
      </c>
      <c r="H456" s="33">
        <v>206.19823</v>
      </c>
      <c r="I456" s="33">
        <v>215.15341000000001</v>
      </c>
      <c r="J456" s="33">
        <v>224.73331999999999</v>
      </c>
      <c r="K456" s="33">
        <v>234.90100000000001</v>
      </c>
      <c r="L456" s="33">
        <v>241.51078000000001</v>
      </c>
      <c r="M456" s="33">
        <v>248.45784</v>
      </c>
      <c r="N456" s="33">
        <v>255.68208000000001</v>
      </c>
    </row>
    <row r="457" spans="1:14" hidden="1" x14ac:dyDescent="0.25">
      <c r="A457" s="18" t="s">
        <v>296</v>
      </c>
      <c r="B457" s="322" t="str">
        <f>"-  to replace existing assets"</f>
        <v>-  to replace existing assets</v>
      </c>
      <c r="C457" s="32">
        <v>437.60160000000002</v>
      </c>
      <c r="D457" s="32">
        <v>1009.47</v>
      </c>
      <c r="E457" s="32"/>
      <c r="F457" s="33">
        <v>1112.8841</v>
      </c>
      <c r="G457" s="33">
        <v>1167.4886200000001</v>
      </c>
      <c r="H457" s="33">
        <v>546.36350000000004</v>
      </c>
      <c r="I457" s="33">
        <v>840.75522000000001</v>
      </c>
      <c r="J457" s="33">
        <v>1561.5420799999999</v>
      </c>
      <c r="K457" s="33">
        <v>1130.7672399999999</v>
      </c>
      <c r="L457" s="33">
        <v>860.91179999999997</v>
      </c>
      <c r="M457" s="33">
        <v>1140.0930000000001</v>
      </c>
      <c r="N457" s="33">
        <v>974.66543000000001</v>
      </c>
    </row>
    <row r="458" spans="1:14" hidden="1" x14ac:dyDescent="0.25">
      <c r="A458" s="18" t="s">
        <v>303</v>
      </c>
      <c r="B458" s="322" t="s">
        <v>215</v>
      </c>
      <c r="C458" s="32"/>
      <c r="D458" s="32"/>
      <c r="E458" s="32"/>
      <c r="F458" s="33"/>
      <c r="G458" s="33"/>
      <c r="H458" s="33"/>
      <c r="I458" s="33"/>
      <c r="J458" s="33"/>
      <c r="K458" s="33"/>
      <c r="L458" s="33"/>
      <c r="M458" s="33"/>
      <c r="N458" s="33"/>
    </row>
    <row r="459" spans="1:14" hidden="1" x14ac:dyDescent="0.25">
      <c r="A459" s="18" t="s">
        <v>303</v>
      </c>
      <c r="B459" s="322" t="s">
        <v>216</v>
      </c>
      <c r="C459" s="32"/>
      <c r="D459" s="32"/>
      <c r="E459" s="32"/>
      <c r="F459" s="33"/>
      <c r="G459" s="33"/>
      <c r="H459" s="33"/>
      <c r="I459" s="33"/>
      <c r="J459" s="33"/>
      <c r="K459" s="33"/>
      <c r="L459" s="33"/>
      <c r="M459" s="33"/>
      <c r="N459" s="33"/>
    </row>
    <row r="460" spans="1:14" hidden="1" x14ac:dyDescent="0.25">
      <c r="A460" s="18" t="s">
        <v>303</v>
      </c>
      <c r="B460" s="322"/>
      <c r="C460" s="32"/>
      <c r="D460" s="32"/>
      <c r="E460" s="32"/>
      <c r="F460" s="33"/>
      <c r="G460" s="33"/>
      <c r="H460" s="33"/>
      <c r="I460" s="33"/>
      <c r="J460" s="33"/>
      <c r="K460" s="33"/>
      <c r="L460" s="33"/>
      <c r="M460" s="33"/>
      <c r="N460" s="33"/>
    </row>
    <row r="461" spans="1:14" ht="15.75" hidden="1" thickBot="1" x14ac:dyDescent="0.3">
      <c r="A461" s="18" t="s">
        <v>303</v>
      </c>
      <c r="B461" s="323" t="s">
        <v>217</v>
      </c>
      <c r="C461" s="34">
        <v>561.09924000000001</v>
      </c>
      <c r="D461" s="34">
        <f>SUBTOTAL(9,D453:D460)</f>
        <v>1190.8542</v>
      </c>
      <c r="E461" s="34"/>
      <c r="F461" s="34">
        <f t="shared" ref="F461:N461" si="116">SUBTOTAL(9,F453:F460)</f>
        <v>1302.39039</v>
      </c>
      <c r="G461" s="34">
        <f t="shared" si="116"/>
        <v>1364.8102000000001</v>
      </c>
      <c r="H461" s="34">
        <f t="shared" si="116"/>
        <v>752.56173000000001</v>
      </c>
      <c r="I461" s="34">
        <f t="shared" si="116"/>
        <v>1055.9086299999999</v>
      </c>
      <c r="J461" s="34">
        <f t="shared" si="116"/>
        <v>1786.2754</v>
      </c>
      <c r="K461" s="34">
        <f t="shared" si="116"/>
        <v>1365.66824</v>
      </c>
      <c r="L461" s="34">
        <f t="shared" si="116"/>
        <v>1102.4225799999999</v>
      </c>
      <c r="M461" s="34">
        <f t="shared" si="116"/>
        <v>1388.5508400000001</v>
      </c>
      <c r="N461" s="34">
        <f t="shared" si="116"/>
        <v>1230.3475100000001</v>
      </c>
    </row>
    <row r="462" spans="1:14" hidden="1" x14ac:dyDescent="0.25">
      <c r="A462" s="18" t="s">
        <v>303</v>
      </c>
      <c r="B462" s="43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</row>
    <row r="463" spans="1:14" s="324" customFormat="1" ht="21" hidden="1" x14ac:dyDescent="0.35">
      <c r="A463" s="18" t="s">
        <v>303</v>
      </c>
      <c r="B463" s="325" t="s">
        <v>239</v>
      </c>
      <c r="C463" s="326"/>
      <c r="D463" s="326"/>
      <c r="E463" s="326"/>
      <c r="F463" s="326"/>
      <c r="G463" s="326"/>
      <c r="H463" s="326"/>
      <c r="I463" s="326"/>
      <c r="J463" s="326"/>
      <c r="K463" s="326"/>
      <c r="L463" s="326"/>
      <c r="M463" s="326"/>
      <c r="N463" s="326"/>
    </row>
    <row r="464" spans="1:14" x14ac:dyDescent="0.25">
      <c r="A464" s="18" t="s">
        <v>302</v>
      </c>
      <c r="B464" s="55" t="s">
        <v>335</v>
      </c>
      <c r="C464" s="31"/>
      <c r="D464" s="31"/>
      <c r="E464" s="31"/>
    </row>
    <row r="465" spans="1:14" x14ac:dyDescent="0.25">
      <c r="A465" s="18" t="s">
        <v>302</v>
      </c>
      <c r="B465" s="48" t="str">
        <f>"-  to meet additional demand"</f>
        <v>-  to meet additional demand</v>
      </c>
      <c r="C465" s="32">
        <v>0</v>
      </c>
      <c r="D465" s="32">
        <f t="shared" ref="D465:D467" si="117">D455</f>
        <v>0</v>
      </c>
      <c r="E465" s="32">
        <f>D465-C465</f>
        <v>0</v>
      </c>
      <c r="F465" s="32">
        <f t="shared" ref="F465:N465" si="118">F455</f>
        <v>0</v>
      </c>
      <c r="G465" s="32">
        <f t="shared" si="118"/>
        <v>0</v>
      </c>
      <c r="H465" s="32">
        <f t="shared" si="118"/>
        <v>0</v>
      </c>
      <c r="I465" s="32">
        <f t="shared" si="118"/>
        <v>0</v>
      </c>
      <c r="J465" s="32">
        <f t="shared" si="118"/>
        <v>0</v>
      </c>
      <c r="K465" s="32">
        <f t="shared" si="118"/>
        <v>0</v>
      </c>
      <c r="L465" s="32">
        <f t="shared" si="118"/>
        <v>0</v>
      </c>
      <c r="M465" s="32">
        <f t="shared" si="118"/>
        <v>0</v>
      </c>
      <c r="N465" s="32">
        <f t="shared" si="118"/>
        <v>0</v>
      </c>
    </row>
    <row r="466" spans="1:14" x14ac:dyDescent="0.25">
      <c r="A466" s="18" t="s">
        <v>302</v>
      </c>
      <c r="B466" s="48" t="str">
        <f>"-  to improve level of service"</f>
        <v>-  to improve level of service</v>
      </c>
      <c r="C466" s="32">
        <v>123.49764</v>
      </c>
      <c r="D466" s="32">
        <f t="shared" si="117"/>
        <v>181.38419999999999</v>
      </c>
      <c r="E466" s="32">
        <f>D466-C466</f>
        <v>57.886559999999989</v>
      </c>
      <c r="F466" s="32">
        <f t="shared" ref="F466:N466" si="119">F456</f>
        <v>189.50629000000001</v>
      </c>
      <c r="G466" s="32">
        <f t="shared" si="119"/>
        <v>197.32158000000001</v>
      </c>
      <c r="H466" s="32">
        <f t="shared" si="119"/>
        <v>206.19823</v>
      </c>
      <c r="I466" s="32">
        <f t="shared" si="119"/>
        <v>215.15341000000001</v>
      </c>
      <c r="J466" s="32">
        <f t="shared" si="119"/>
        <v>224.73331999999999</v>
      </c>
      <c r="K466" s="32">
        <f t="shared" si="119"/>
        <v>234.90100000000001</v>
      </c>
      <c r="L466" s="32">
        <f t="shared" si="119"/>
        <v>241.51078000000001</v>
      </c>
      <c r="M466" s="32">
        <f t="shared" si="119"/>
        <v>248.45784</v>
      </c>
      <c r="N466" s="32">
        <f t="shared" si="119"/>
        <v>255.68208000000001</v>
      </c>
    </row>
    <row r="467" spans="1:14" x14ac:dyDescent="0.25">
      <c r="A467" s="18" t="s">
        <v>302</v>
      </c>
      <c r="B467" s="48" t="str">
        <f>"-  to replace existing assets"</f>
        <v>-  to replace existing assets</v>
      </c>
      <c r="C467" s="32">
        <v>437.60160000000002</v>
      </c>
      <c r="D467" s="32">
        <f t="shared" si="117"/>
        <v>1009.47</v>
      </c>
      <c r="E467" s="32">
        <f>D467-C467</f>
        <v>571.86840000000007</v>
      </c>
      <c r="F467" s="32">
        <f t="shared" ref="F467:N467" si="120">F457</f>
        <v>1112.8841</v>
      </c>
      <c r="G467" s="32">
        <f t="shared" si="120"/>
        <v>1167.4886200000001</v>
      </c>
      <c r="H467" s="32">
        <f t="shared" si="120"/>
        <v>546.36350000000004</v>
      </c>
      <c r="I467" s="32">
        <f t="shared" si="120"/>
        <v>840.75522000000001</v>
      </c>
      <c r="J467" s="32">
        <f t="shared" si="120"/>
        <v>1561.5420799999999</v>
      </c>
      <c r="K467" s="32">
        <f t="shared" si="120"/>
        <v>1130.7672399999999</v>
      </c>
      <c r="L467" s="32">
        <f t="shared" si="120"/>
        <v>860.91179999999997</v>
      </c>
      <c r="M467" s="32">
        <f t="shared" si="120"/>
        <v>1140.0930000000001</v>
      </c>
      <c r="N467" s="32">
        <f t="shared" si="120"/>
        <v>974.66543000000001</v>
      </c>
    </row>
    <row r="468" spans="1:14" x14ac:dyDescent="0.25">
      <c r="A468" s="18" t="s">
        <v>302</v>
      </c>
      <c r="B468" s="28"/>
      <c r="C468" s="32"/>
      <c r="D468" s="32"/>
      <c r="E468" s="32"/>
      <c r="F468" s="33"/>
      <c r="G468" s="33"/>
      <c r="H468" s="33"/>
      <c r="I468" s="33"/>
      <c r="J468" s="33"/>
      <c r="K468" s="33"/>
      <c r="L468" s="33"/>
      <c r="M468" s="33"/>
      <c r="N468" s="33"/>
    </row>
    <row r="469" spans="1:14" ht="15.75" thickBot="1" x14ac:dyDescent="0.3">
      <c r="A469" s="18" t="s">
        <v>302</v>
      </c>
      <c r="B469" s="56" t="s">
        <v>345</v>
      </c>
      <c r="C469" s="34">
        <v>561.09924000000001</v>
      </c>
      <c r="D469" s="34">
        <f t="shared" ref="D469:N469" si="121">SUBTOTAL(9,D464:D468)</f>
        <v>1190.8542</v>
      </c>
      <c r="E469" s="34">
        <f t="shared" si="121"/>
        <v>629.7549600000001</v>
      </c>
      <c r="F469" s="34">
        <f t="shared" si="121"/>
        <v>1302.39039</v>
      </c>
      <c r="G469" s="34">
        <f t="shared" si="121"/>
        <v>1364.8102000000001</v>
      </c>
      <c r="H469" s="34">
        <f t="shared" si="121"/>
        <v>752.56173000000001</v>
      </c>
      <c r="I469" s="34">
        <f t="shared" si="121"/>
        <v>1055.9086299999999</v>
      </c>
      <c r="J469" s="34">
        <f t="shared" si="121"/>
        <v>1786.2754</v>
      </c>
      <c r="K469" s="34">
        <f t="shared" si="121"/>
        <v>1365.66824</v>
      </c>
      <c r="L469" s="34">
        <f t="shared" si="121"/>
        <v>1102.4225799999999</v>
      </c>
      <c r="M469" s="34">
        <f t="shared" si="121"/>
        <v>1388.5508400000001</v>
      </c>
      <c r="N469" s="34">
        <f t="shared" si="121"/>
        <v>1230.3475100000001</v>
      </c>
    </row>
    <row r="470" spans="1:14" x14ac:dyDescent="0.25">
      <c r="A470" s="18" t="s">
        <v>333</v>
      </c>
    </row>
    <row r="471" spans="1:14" x14ac:dyDescent="0.25">
      <c r="A471" s="18" t="s">
        <v>192</v>
      </c>
    </row>
    <row r="472" spans="1:14" ht="15.75" thickBot="1" x14ac:dyDescent="0.3">
      <c r="A472" s="18" t="s">
        <v>192</v>
      </c>
      <c r="B472" s="56" t="s">
        <v>293</v>
      </c>
      <c r="C472" s="34">
        <v>299130.47408000013</v>
      </c>
      <c r="D472" s="34">
        <f t="shared" ref="D472:N472" si="122">SUBTOTAL(9,D22:D471)/2</f>
        <v>343024.10876999982</v>
      </c>
      <c r="E472" s="34">
        <f t="shared" si="122"/>
        <v>21946.817344999999</v>
      </c>
      <c r="F472" s="34">
        <f t="shared" si="122"/>
        <v>362681.7854500002</v>
      </c>
      <c r="G472" s="34">
        <f t="shared" si="122"/>
        <v>355977.20640000014</v>
      </c>
      <c r="H472" s="34">
        <f t="shared" si="122"/>
        <v>392576.94116000005</v>
      </c>
      <c r="I472" s="34">
        <f t="shared" si="122"/>
        <v>356814.03011000011</v>
      </c>
      <c r="J472" s="34">
        <f t="shared" si="122"/>
        <v>325340.44295000006</v>
      </c>
      <c r="K472" s="34">
        <f t="shared" si="122"/>
        <v>273193.07221999997</v>
      </c>
      <c r="L472" s="34">
        <f t="shared" si="122"/>
        <v>284047.17014999996</v>
      </c>
      <c r="M472" s="34">
        <f t="shared" si="122"/>
        <v>266668.44378000003</v>
      </c>
      <c r="N472" s="34">
        <f t="shared" si="122"/>
        <v>254088.89538</v>
      </c>
    </row>
    <row r="473" spans="1:14" x14ac:dyDescent="0.25">
      <c r="A473" s="18" t="s">
        <v>192</v>
      </c>
    </row>
    <row r="474" spans="1:14" x14ac:dyDescent="0.25">
      <c r="A474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132"/>
  <sheetViews>
    <sheetView zoomScale="85" zoomScaleNormal="85" workbookViewId="0">
      <selection activeCell="L86" sqref="L86"/>
    </sheetView>
  </sheetViews>
  <sheetFormatPr defaultRowHeight="15" x14ac:dyDescent="0.25"/>
  <cols>
    <col min="1" max="2" width="14.7109375" style="51" customWidth="1"/>
    <col min="3" max="3" width="12.7109375" style="51" customWidth="1"/>
    <col min="4" max="5" width="10.7109375" style="51" customWidth="1"/>
    <col min="6" max="6" width="14.7109375" style="51" customWidth="1"/>
    <col min="7" max="7" width="18.85546875" style="16" customWidth="1"/>
    <col min="8" max="8" width="70" customWidth="1"/>
    <col min="9" max="19" width="18.85546875" customWidth="1"/>
    <col min="20" max="20" width="18.7109375" customWidth="1"/>
  </cols>
  <sheetData>
    <row r="1" spans="1:7" s="1" customFormat="1" ht="24" customHeight="1" x14ac:dyDescent="0.25">
      <c r="A1" s="2" t="s">
        <v>0</v>
      </c>
    </row>
    <row r="2" spans="1:7" s="3" customFormat="1" ht="12.95" customHeight="1" x14ac:dyDescent="0.25">
      <c r="A2" s="52" t="s">
        <v>1</v>
      </c>
      <c r="B2" s="53"/>
    </row>
    <row r="3" spans="1:7" s="3" customFormat="1" ht="12.95" customHeight="1" x14ac:dyDescent="0.25">
      <c r="A3" s="54" t="s">
        <v>2</v>
      </c>
      <c r="B3" s="53" t="s">
        <v>3</v>
      </c>
    </row>
    <row r="4" spans="1:7" s="3" customFormat="1" ht="12.95" customHeight="1" x14ac:dyDescent="0.25">
      <c r="A4" s="54" t="s">
        <v>4</v>
      </c>
      <c r="B4" s="53"/>
    </row>
    <row r="5" spans="1:7" s="3" customFormat="1" ht="12.95" customHeight="1" x14ac:dyDescent="0.25">
      <c r="A5" s="54" t="s">
        <v>5</v>
      </c>
      <c r="B5" s="53" t="s">
        <v>6</v>
      </c>
    </row>
    <row r="6" spans="1:7" s="3" customFormat="1" ht="12.95" customHeight="1" x14ac:dyDescent="0.25">
      <c r="A6" s="54" t="s">
        <v>7</v>
      </c>
      <c r="B6" s="53" t="s">
        <v>8</v>
      </c>
    </row>
    <row r="7" spans="1:7" s="3" customFormat="1" ht="12.95" customHeight="1" x14ac:dyDescent="0.25">
      <c r="A7" s="54" t="s">
        <v>9</v>
      </c>
      <c r="B7" s="53" t="s">
        <v>10</v>
      </c>
    </row>
    <row r="8" spans="1:7" s="3" customFormat="1" ht="12.95" customHeight="1" x14ac:dyDescent="0.25">
      <c r="A8" s="54" t="s">
        <v>11</v>
      </c>
      <c r="B8" s="53" t="s">
        <v>12</v>
      </c>
    </row>
    <row r="9" spans="1:7" s="3" customFormat="1" ht="12.95" customHeight="1" x14ac:dyDescent="0.25">
      <c r="A9" s="54"/>
      <c r="B9" s="53"/>
    </row>
    <row r="10" spans="1:7" s="7" customFormat="1" ht="12.95" customHeight="1" x14ac:dyDescent="0.25">
      <c r="A10" s="8" t="s">
        <v>13</v>
      </c>
      <c r="B10" s="9"/>
      <c r="C10" s="9"/>
      <c r="D10" s="9"/>
      <c r="E10" s="9"/>
      <c r="F10" s="9"/>
      <c r="G10" s="9"/>
    </row>
    <row r="11" spans="1:7" s="7" customFormat="1" ht="12.95" customHeight="1" x14ac:dyDescent="0.25">
      <c r="A11" s="9"/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</row>
    <row r="12" spans="1:7" s="7" customFormat="1" ht="12.95" customHeight="1" x14ac:dyDescent="0.25">
      <c r="A12" s="10" t="s">
        <v>20</v>
      </c>
      <c r="B12" s="9" t="s">
        <v>21</v>
      </c>
      <c r="C12" s="9" t="s">
        <v>22</v>
      </c>
      <c r="D12" s="9" t="s">
        <v>23</v>
      </c>
      <c r="E12" s="51" t="s">
        <v>340</v>
      </c>
      <c r="F12" s="9"/>
      <c r="G12" s="9"/>
    </row>
    <row r="13" spans="1:7" s="7" customFormat="1" ht="12.95" customHeight="1" x14ac:dyDescent="0.25">
      <c r="A13" s="10" t="s">
        <v>24</v>
      </c>
      <c r="B13" s="9" t="s">
        <v>25</v>
      </c>
      <c r="C13" s="9" t="s">
        <v>26</v>
      </c>
      <c r="D13" s="9" t="s">
        <v>23</v>
      </c>
      <c r="E13" s="51" t="s">
        <v>341</v>
      </c>
      <c r="F13" s="9"/>
      <c r="G13" s="9"/>
    </row>
    <row r="14" spans="1:7" s="7" customFormat="1" ht="12.95" customHeight="1" x14ac:dyDescent="0.25">
      <c r="A14" s="10" t="s">
        <v>27</v>
      </c>
      <c r="B14" s="9" t="s">
        <v>28</v>
      </c>
      <c r="C14" s="9" t="s">
        <v>263</v>
      </c>
      <c r="D14" s="9" t="s">
        <v>23</v>
      </c>
      <c r="E14" s="58">
        <v>2022</v>
      </c>
      <c r="F14" s="9"/>
      <c r="G14" s="9"/>
    </row>
    <row r="15" spans="1:7" s="7" customFormat="1" ht="12.95" customHeight="1" x14ac:dyDescent="0.25">
      <c r="A15" s="10" t="s">
        <v>30</v>
      </c>
      <c r="B15" s="9" t="s">
        <v>31</v>
      </c>
      <c r="C15" s="9" t="s">
        <v>264</v>
      </c>
      <c r="D15" s="9" t="s">
        <v>23</v>
      </c>
      <c r="E15" s="58">
        <v>6</v>
      </c>
      <c r="F15" s="9"/>
      <c r="G15" s="9"/>
    </row>
    <row r="16" spans="1:7" s="7" customFormat="1" ht="12.95" customHeight="1" x14ac:dyDescent="0.25">
      <c r="A16" s="10" t="s">
        <v>33</v>
      </c>
      <c r="B16" s="9" t="s">
        <v>34</v>
      </c>
      <c r="C16" s="9" t="s">
        <v>35</v>
      </c>
      <c r="D16" s="9" t="s">
        <v>23</v>
      </c>
      <c r="E16" s="51" t="s">
        <v>342</v>
      </c>
      <c r="G16" s="9"/>
    </row>
    <row r="17" spans="1:21" s="7" customFormat="1" ht="12.95" customHeight="1" x14ac:dyDescent="0.25">
      <c r="A17" s="10" t="s">
        <v>36</v>
      </c>
      <c r="B17" s="9" t="s">
        <v>37</v>
      </c>
      <c r="C17" s="9" t="s">
        <v>38</v>
      </c>
      <c r="D17" s="9" t="s">
        <v>23</v>
      </c>
      <c r="E17" s="51" t="s">
        <v>343</v>
      </c>
      <c r="G17" s="9"/>
    </row>
    <row r="18" spans="1:21" s="7" customFormat="1" ht="12.95" customHeight="1" x14ac:dyDescent="0.25">
      <c r="A18" s="10" t="s">
        <v>39</v>
      </c>
      <c r="B18" s="9" t="s">
        <v>40</v>
      </c>
      <c r="C18" s="9" t="s">
        <v>265</v>
      </c>
      <c r="D18" s="9" t="s">
        <v>23</v>
      </c>
      <c r="E18" s="58">
        <v>2021</v>
      </c>
      <c r="F18" s="9"/>
      <c r="G18" s="9"/>
    </row>
    <row r="19" spans="1:21" s="7" customFormat="1" ht="12.95" customHeight="1" x14ac:dyDescent="0.25">
      <c r="A19" s="10" t="s">
        <v>42</v>
      </c>
      <c r="B19" s="9" t="s">
        <v>43</v>
      </c>
      <c r="C19" s="9" t="s">
        <v>266</v>
      </c>
      <c r="D19" s="9" t="s">
        <v>23</v>
      </c>
      <c r="E19" s="58">
        <v>9</v>
      </c>
      <c r="F19" s="9"/>
      <c r="G19" s="11"/>
    </row>
    <row r="20" spans="1:21" s="7" customFormat="1" ht="12.95" customHeight="1" x14ac:dyDescent="0.25">
      <c r="A20" s="10" t="s">
        <v>46</v>
      </c>
      <c r="B20" s="9" t="s">
        <v>47</v>
      </c>
      <c r="C20" s="9" t="s">
        <v>48</v>
      </c>
      <c r="D20" s="9" t="s">
        <v>49</v>
      </c>
      <c r="E20" s="58" t="s">
        <v>45</v>
      </c>
      <c r="F20" s="9"/>
      <c r="G20" s="9" t="s">
        <v>50</v>
      </c>
    </row>
    <row r="21" spans="1:21" s="7" customFormat="1" ht="12.95" customHeight="1" x14ac:dyDescent="0.25">
      <c r="A21" s="10" t="s">
        <v>51</v>
      </c>
      <c r="B21" s="9" t="s">
        <v>52</v>
      </c>
      <c r="C21" s="9" t="s">
        <v>53</v>
      </c>
      <c r="D21" s="9" t="s">
        <v>23</v>
      </c>
      <c r="E21" s="58" t="s">
        <v>294</v>
      </c>
      <c r="F21" s="9"/>
      <c r="G21" s="9"/>
    </row>
    <row r="22" spans="1:21" s="7" customFormat="1" ht="12.95" customHeight="1" x14ac:dyDescent="0.25">
      <c r="A22" s="10" t="s">
        <v>54</v>
      </c>
      <c r="B22" s="9" t="s">
        <v>55</v>
      </c>
      <c r="C22" s="9" t="s">
        <v>56</v>
      </c>
      <c r="D22" s="9" t="s">
        <v>49</v>
      </c>
      <c r="E22" s="58" t="s">
        <v>55</v>
      </c>
      <c r="F22" s="9"/>
      <c r="G22" s="9" t="s">
        <v>57</v>
      </c>
    </row>
    <row r="23" spans="1:21" s="7" customFormat="1" ht="12.95" customHeight="1" x14ac:dyDescent="0.25">
      <c r="A23" s="10" t="s">
        <v>58</v>
      </c>
      <c r="B23" s="9" t="s">
        <v>59</v>
      </c>
      <c r="C23" s="9" t="s">
        <v>60</v>
      </c>
      <c r="D23" s="9" t="s">
        <v>61</v>
      </c>
      <c r="E23" s="58" t="s">
        <v>62</v>
      </c>
      <c r="F23" s="9"/>
      <c r="G23" s="11" t="s">
        <v>63</v>
      </c>
    </row>
    <row r="24" spans="1:21" s="7" customFormat="1" ht="12.95" customHeight="1" x14ac:dyDescent="0.25">
      <c r="A24" s="10"/>
      <c r="B24" s="9"/>
      <c r="C24" s="9"/>
      <c r="D24" s="9"/>
      <c r="E24" s="11"/>
      <c r="F24" s="9"/>
      <c r="G24" s="9"/>
    </row>
    <row r="25" spans="1:21" s="3" customFormat="1" ht="12.95" customHeight="1" x14ac:dyDescent="0.25">
      <c r="A25" s="4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 t="s">
        <v>65</v>
      </c>
      <c r="M25" s="5"/>
      <c r="N25" s="5"/>
      <c r="O25" s="5"/>
      <c r="P25" s="5"/>
      <c r="Q25" s="5"/>
      <c r="R25" s="5"/>
      <c r="S25" s="5"/>
      <c r="T25" s="5"/>
      <c r="U25" s="5" t="s">
        <v>65</v>
      </c>
    </row>
    <row r="26" spans="1:21" s="3" customFormat="1" ht="12.95" customHeight="1" x14ac:dyDescent="0.25">
      <c r="A26" s="6" t="s">
        <v>66</v>
      </c>
      <c r="B26" s="5" t="s">
        <v>67</v>
      </c>
      <c r="C26" s="5"/>
      <c r="D26" s="5"/>
      <c r="E26" s="5"/>
      <c r="F26" s="5"/>
      <c r="G26" s="5"/>
      <c r="H26" s="5"/>
      <c r="I26" s="5"/>
      <c r="J26" s="5"/>
      <c r="K26" s="5"/>
      <c r="L26" s="5" t="s">
        <v>65</v>
      </c>
      <c r="M26" s="5"/>
      <c r="N26" s="5"/>
      <c r="O26" s="5"/>
      <c r="P26" s="5"/>
      <c r="Q26" s="5"/>
      <c r="R26" s="5"/>
      <c r="S26" s="5"/>
      <c r="T26" s="5"/>
      <c r="U26" s="5" t="s">
        <v>65</v>
      </c>
    </row>
    <row r="27" spans="1:21" s="3" customFormat="1" ht="12.95" customHeight="1" x14ac:dyDescent="0.25">
      <c r="A27" s="6" t="s">
        <v>68</v>
      </c>
      <c r="B27" s="5" t="s">
        <v>69</v>
      </c>
      <c r="C27" s="5"/>
      <c r="D27" s="5"/>
      <c r="E27" s="5"/>
      <c r="F27" s="5"/>
      <c r="G27" s="5"/>
      <c r="H27" s="5"/>
      <c r="I27" s="5"/>
      <c r="J27" s="5"/>
      <c r="K27" s="5"/>
      <c r="L27" s="5" t="s">
        <v>65</v>
      </c>
      <c r="M27" s="5"/>
      <c r="N27" s="5"/>
      <c r="O27" s="5"/>
      <c r="P27" s="5"/>
      <c r="Q27" s="5"/>
      <c r="R27" s="5"/>
      <c r="S27" s="5"/>
      <c r="T27" s="5"/>
      <c r="U27" s="5" t="s">
        <v>65</v>
      </c>
    </row>
    <row r="28" spans="1:21" s="3" customFormat="1" ht="12.95" customHeight="1" x14ac:dyDescent="0.25">
      <c r="A28" s="6" t="s">
        <v>70</v>
      </c>
      <c r="B28" s="5" t="s">
        <v>71</v>
      </c>
      <c r="C28" s="5"/>
      <c r="D28" s="5"/>
      <c r="E28" s="5"/>
      <c r="F28" s="5"/>
      <c r="G28" s="5"/>
      <c r="H28" s="5"/>
      <c r="I28" s="5"/>
      <c r="J28" s="5"/>
      <c r="K28" s="5"/>
      <c r="L28" s="5" t="s">
        <v>65</v>
      </c>
      <c r="M28" s="5"/>
      <c r="N28" s="5"/>
      <c r="O28" s="5"/>
      <c r="P28" s="5"/>
      <c r="Q28" s="5"/>
      <c r="R28" s="5"/>
      <c r="S28" s="5"/>
      <c r="T28" s="5"/>
      <c r="U28" s="5" t="s">
        <v>65</v>
      </c>
    </row>
    <row r="29" spans="1:21" s="3" customFormat="1" ht="12.95" customHeight="1" x14ac:dyDescent="0.25">
      <c r="A29" s="6" t="s">
        <v>72</v>
      </c>
      <c r="B29" s="5" t="s">
        <v>73</v>
      </c>
      <c r="C29" s="5"/>
      <c r="D29" s="5"/>
      <c r="E29" s="5"/>
      <c r="F29" s="5"/>
      <c r="G29" s="5"/>
      <c r="H29" s="5"/>
      <c r="I29" s="5"/>
      <c r="J29" s="5"/>
      <c r="K29" s="5"/>
      <c r="L29" s="5" t="s">
        <v>65</v>
      </c>
      <c r="M29" s="5"/>
      <c r="N29" s="5"/>
      <c r="O29" s="5"/>
      <c r="P29" s="5"/>
      <c r="Q29" s="5"/>
      <c r="R29" s="5"/>
      <c r="S29" s="5"/>
      <c r="T29" s="5"/>
      <c r="U29" s="5" t="s">
        <v>65</v>
      </c>
    </row>
    <row r="30" spans="1:21" s="3" customFormat="1" ht="12.95" customHeight="1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 t="s">
        <v>65</v>
      </c>
      <c r="M30" s="5"/>
      <c r="N30" s="5"/>
      <c r="O30" s="5"/>
      <c r="P30" s="5"/>
      <c r="Q30" s="5"/>
      <c r="R30" s="5"/>
      <c r="S30" s="5"/>
      <c r="T30" s="5"/>
      <c r="U30" s="5" t="s">
        <v>65</v>
      </c>
    </row>
    <row r="31" spans="1:21" s="3" customFormat="1" ht="12.95" customHeight="1" x14ac:dyDescent="0.25">
      <c r="A31" s="6"/>
      <c r="B31" s="5"/>
      <c r="C31" s="5"/>
      <c r="D31" s="5"/>
      <c r="E31" s="5"/>
      <c r="F31" s="5"/>
      <c r="G31" s="6" t="s">
        <v>74</v>
      </c>
      <c r="H31" s="5" t="s">
        <v>15</v>
      </c>
      <c r="I31" s="5" t="s">
        <v>75</v>
      </c>
      <c r="J31" s="5" t="s">
        <v>76</v>
      </c>
      <c r="K31" s="5" t="s">
        <v>77</v>
      </c>
      <c r="L31" s="5" t="s">
        <v>78</v>
      </c>
      <c r="M31" s="5" t="s">
        <v>79</v>
      </c>
      <c r="N31" s="5" t="s">
        <v>80</v>
      </c>
      <c r="O31" s="5" t="s">
        <v>81</v>
      </c>
      <c r="P31" s="5" t="s">
        <v>82</v>
      </c>
      <c r="Q31" s="5" t="s">
        <v>83</v>
      </c>
      <c r="R31" s="5" t="s">
        <v>84</v>
      </c>
      <c r="S31" s="5" t="s">
        <v>85</v>
      </c>
      <c r="T31" s="5" t="s">
        <v>86</v>
      </c>
      <c r="U31" s="5" t="s">
        <v>65</v>
      </c>
    </row>
    <row r="32" spans="1:21" s="3" customFormat="1" ht="12.95" customHeight="1" x14ac:dyDescent="0.25">
      <c r="A32" s="6"/>
      <c r="B32" s="5"/>
      <c r="C32" s="5"/>
      <c r="D32" s="5"/>
      <c r="E32" s="5"/>
      <c r="F32" s="5"/>
      <c r="G32" s="6" t="s">
        <v>87</v>
      </c>
      <c r="H32" s="5" t="s">
        <v>15</v>
      </c>
      <c r="I32" s="5" t="s">
        <v>88</v>
      </c>
      <c r="J32" s="5" t="s">
        <v>88</v>
      </c>
      <c r="K32" s="5" t="s">
        <v>89</v>
      </c>
      <c r="L32" s="5" t="s">
        <v>88</v>
      </c>
      <c r="M32" s="5" t="s">
        <v>88</v>
      </c>
      <c r="N32" s="5" t="s">
        <v>88</v>
      </c>
      <c r="O32" s="5" t="s">
        <v>88</v>
      </c>
      <c r="P32" s="5" t="s">
        <v>88</v>
      </c>
      <c r="Q32" s="5" t="s">
        <v>88</v>
      </c>
      <c r="R32" s="5" t="s">
        <v>88</v>
      </c>
      <c r="S32" s="5" t="s">
        <v>88</v>
      </c>
      <c r="T32" s="5" t="s">
        <v>88</v>
      </c>
      <c r="U32" s="5" t="s">
        <v>65</v>
      </c>
    </row>
    <row r="33" spans="1:21" s="3" customFormat="1" ht="12.95" customHeight="1" x14ac:dyDescent="0.25">
      <c r="A33" s="6"/>
      <c r="B33" s="5"/>
      <c r="C33" s="5"/>
      <c r="D33" s="5"/>
      <c r="E33" s="5"/>
      <c r="F33" s="5"/>
      <c r="G33" s="6" t="s">
        <v>90</v>
      </c>
      <c r="H33" s="5"/>
      <c r="I33" s="5" t="s">
        <v>91</v>
      </c>
      <c r="J33" s="5" t="s">
        <v>91</v>
      </c>
      <c r="K33" s="5"/>
      <c r="L33" s="5" t="s">
        <v>344</v>
      </c>
      <c r="M33" s="5" t="s">
        <v>344</v>
      </c>
      <c r="N33" s="5" t="s">
        <v>344</v>
      </c>
      <c r="O33" s="5" t="s">
        <v>344</v>
      </c>
      <c r="P33" s="5" t="s">
        <v>344</v>
      </c>
      <c r="Q33" s="5" t="s">
        <v>344</v>
      </c>
      <c r="R33" s="5" t="s">
        <v>344</v>
      </c>
      <c r="S33" s="5" t="s">
        <v>344</v>
      </c>
      <c r="T33" s="5" t="s">
        <v>344</v>
      </c>
      <c r="U33" s="5" t="s">
        <v>65</v>
      </c>
    </row>
    <row r="34" spans="1:21" s="3" customFormat="1" ht="12.95" customHeight="1" x14ac:dyDescent="0.25">
      <c r="A34" s="6"/>
      <c r="B34" s="5"/>
      <c r="C34" s="5"/>
      <c r="D34" s="5"/>
      <c r="E34" s="5"/>
      <c r="F34" s="5"/>
      <c r="G34" s="6" t="s">
        <v>92</v>
      </c>
      <c r="H34" s="5" t="s">
        <v>15</v>
      </c>
      <c r="I34" s="5" t="s">
        <v>93</v>
      </c>
      <c r="J34" s="5" t="s">
        <v>94</v>
      </c>
      <c r="K34" s="5"/>
      <c r="L34" s="5" t="s">
        <v>95</v>
      </c>
      <c r="M34" s="5" t="s">
        <v>96</v>
      </c>
      <c r="N34" s="5" t="s">
        <v>97</v>
      </c>
      <c r="O34" s="5" t="s">
        <v>98</v>
      </c>
      <c r="P34" s="5" t="s">
        <v>99</v>
      </c>
      <c r="Q34" s="5" t="s">
        <v>100</v>
      </c>
      <c r="R34" s="5" t="s">
        <v>101</v>
      </c>
      <c r="S34" s="5" t="s">
        <v>102</v>
      </c>
      <c r="T34" s="5" t="s">
        <v>103</v>
      </c>
      <c r="U34" s="5" t="s">
        <v>65</v>
      </c>
    </row>
    <row r="35" spans="1:21" s="3" customFormat="1" ht="12.95" customHeight="1" x14ac:dyDescent="0.25">
      <c r="A35" s="6"/>
      <c r="B35" s="5"/>
      <c r="C35" s="5"/>
      <c r="D35" s="5"/>
      <c r="E35" s="5"/>
      <c r="F35" s="5"/>
      <c r="G35" s="6" t="s">
        <v>104</v>
      </c>
      <c r="H35" s="5" t="s">
        <v>105</v>
      </c>
      <c r="I35" s="5" t="s">
        <v>105</v>
      </c>
      <c r="J35" s="5" t="s">
        <v>105</v>
      </c>
      <c r="K35" s="5" t="s">
        <v>106</v>
      </c>
      <c r="L35" s="5" t="s">
        <v>107</v>
      </c>
      <c r="M35" s="5" t="s">
        <v>107</v>
      </c>
      <c r="N35" s="5" t="s">
        <v>107</v>
      </c>
      <c r="O35" s="5" t="s">
        <v>107</v>
      </c>
      <c r="P35" s="5" t="s">
        <v>107</v>
      </c>
      <c r="Q35" s="5" t="s">
        <v>107</v>
      </c>
      <c r="R35" s="5" t="s">
        <v>107</v>
      </c>
      <c r="S35" s="5" t="s">
        <v>107</v>
      </c>
      <c r="T35" s="5" t="s">
        <v>107</v>
      </c>
      <c r="U35" s="5" t="s">
        <v>65</v>
      </c>
    </row>
    <row r="36" spans="1:21" s="3" customFormat="1" ht="12.95" customHeight="1" x14ac:dyDescent="0.25">
      <c r="A36" s="6"/>
      <c r="B36" s="5"/>
      <c r="C36" s="5"/>
      <c r="D36" s="5"/>
      <c r="E36" s="5"/>
      <c r="F36" s="5"/>
      <c r="G36" s="6" t="s">
        <v>9</v>
      </c>
      <c r="H36" s="5" t="s">
        <v>108</v>
      </c>
      <c r="I36" s="5" t="s">
        <v>109</v>
      </c>
      <c r="J36" s="5" t="s">
        <v>110</v>
      </c>
      <c r="K36" s="5" t="s">
        <v>111</v>
      </c>
      <c r="L36" s="5" t="s">
        <v>112</v>
      </c>
      <c r="M36" s="5" t="s">
        <v>110</v>
      </c>
      <c r="N36" s="5" t="s">
        <v>110</v>
      </c>
      <c r="O36" s="5" t="s">
        <v>110</v>
      </c>
      <c r="P36" s="5" t="s">
        <v>110</v>
      </c>
      <c r="Q36" s="5" t="s">
        <v>110</v>
      </c>
      <c r="R36" s="5" t="s">
        <v>110</v>
      </c>
      <c r="S36" s="5" t="s">
        <v>110</v>
      </c>
      <c r="T36" s="5" t="s">
        <v>110</v>
      </c>
      <c r="U36" s="5" t="s">
        <v>65</v>
      </c>
    </row>
    <row r="37" spans="1:21" s="3" customFormat="1" ht="12.95" customHeight="1" x14ac:dyDescent="0.25">
      <c r="A37" s="6"/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 t="s">
        <v>65</v>
      </c>
    </row>
    <row r="38" spans="1:21" s="12" customFormat="1" ht="12.95" customHeight="1" x14ac:dyDescent="0.25">
      <c r="A38" s="13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 t="s">
        <v>65</v>
      </c>
      <c r="M38" s="14"/>
      <c r="N38" s="14"/>
      <c r="O38" s="14"/>
      <c r="P38" s="14"/>
      <c r="Q38" s="14"/>
      <c r="R38" s="14"/>
      <c r="S38" s="14"/>
      <c r="T38" s="14"/>
      <c r="U38" s="14" t="s">
        <v>65</v>
      </c>
    </row>
    <row r="39" spans="1:21" s="12" customFormat="1" ht="12.95" customHeight="1" x14ac:dyDescent="0.25">
      <c r="A39" s="15" t="s">
        <v>66</v>
      </c>
      <c r="B39" s="14" t="s">
        <v>113</v>
      </c>
      <c r="C39" s="14"/>
      <c r="D39" s="14"/>
      <c r="E39" s="14"/>
      <c r="F39" s="14"/>
      <c r="G39" s="14"/>
      <c r="H39" s="14"/>
      <c r="I39" s="14"/>
      <c r="J39" s="14"/>
      <c r="K39" s="14"/>
      <c r="L39" s="14" t="s">
        <v>65</v>
      </c>
      <c r="M39" s="14"/>
      <c r="N39" s="14"/>
      <c r="O39" s="14"/>
      <c r="P39" s="14"/>
      <c r="Q39" s="14"/>
      <c r="R39" s="14"/>
      <c r="S39" s="14"/>
      <c r="T39" s="14"/>
      <c r="U39" s="14" t="s">
        <v>65</v>
      </c>
    </row>
    <row r="40" spans="1:21" s="12" customFormat="1" ht="12.95" customHeight="1" x14ac:dyDescent="0.25">
      <c r="A40" s="15" t="s">
        <v>68</v>
      </c>
      <c r="B40" s="14" t="s">
        <v>69</v>
      </c>
      <c r="C40" s="14"/>
      <c r="D40" s="14"/>
      <c r="E40" s="14"/>
      <c r="F40" s="14"/>
      <c r="G40" s="14"/>
      <c r="H40" s="14"/>
      <c r="I40" s="14"/>
      <c r="J40" s="14"/>
      <c r="K40" s="14"/>
      <c r="L40" s="14" t="s">
        <v>65</v>
      </c>
      <c r="M40" s="14"/>
      <c r="N40" s="14"/>
      <c r="O40" s="14"/>
      <c r="P40" s="14"/>
      <c r="Q40" s="14"/>
      <c r="R40" s="14"/>
      <c r="S40" s="14"/>
      <c r="T40" s="14"/>
      <c r="U40" s="14" t="s">
        <v>65</v>
      </c>
    </row>
    <row r="41" spans="1:21" s="12" customFormat="1" ht="12.95" customHeight="1" x14ac:dyDescent="0.25">
      <c r="A41" s="15" t="s">
        <v>70</v>
      </c>
      <c r="B41" s="14" t="s">
        <v>71</v>
      </c>
      <c r="C41" s="14"/>
      <c r="D41" s="14"/>
      <c r="E41" s="14"/>
      <c r="F41" s="14"/>
      <c r="G41" s="14"/>
      <c r="H41" s="14"/>
      <c r="I41" s="14"/>
      <c r="J41" s="14"/>
      <c r="K41" s="14"/>
      <c r="L41" s="14" t="s">
        <v>65</v>
      </c>
      <c r="M41" s="14"/>
      <c r="N41" s="14"/>
      <c r="O41" s="14"/>
      <c r="P41" s="14"/>
      <c r="Q41" s="14"/>
      <c r="R41" s="14"/>
      <c r="S41" s="14"/>
      <c r="T41" s="14"/>
      <c r="U41" s="14" t="s">
        <v>65</v>
      </c>
    </row>
    <row r="42" spans="1:21" s="12" customFormat="1" ht="12.95" customHeight="1" x14ac:dyDescent="0.25">
      <c r="A42" s="15" t="s">
        <v>72</v>
      </c>
      <c r="B42" s="14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 t="s">
        <v>65</v>
      </c>
      <c r="M42" s="14"/>
      <c r="N42" s="14"/>
      <c r="O42" s="14"/>
      <c r="P42" s="14"/>
      <c r="Q42" s="14"/>
      <c r="R42" s="14"/>
      <c r="S42" s="14"/>
      <c r="T42" s="14"/>
      <c r="U42" s="14" t="s">
        <v>65</v>
      </c>
    </row>
    <row r="43" spans="1:21" s="12" customFormat="1" ht="12.95" customHeight="1" x14ac:dyDescent="0.25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65</v>
      </c>
      <c r="M43" s="14"/>
      <c r="N43" s="14"/>
      <c r="O43" s="14"/>
      <c r="P43" s="14"/>
      <c r="Q43" s="14"/>
      <c r="R43" s="14"/>
      <c r="S43" s="14"/>
      <c r="T43" s="14"/>
      <c r="U43" s="14" t="s">
        <v>65</v>
      </c>
    </row>
    <row r="44" spans="1:21" s="12" customFormat="1" ht="12.95" customHeight="1" x14ac:dyDescent="0.25">
      <c r="A44" s="15"/>
      <c r="B44" s="14"/>
      <c r="C44" s="14"/>
      <c r="D44" s="14"/>
      <c r="E44" s="14"/>
      <c r="F44" s="14"/>
      <c r="G44" s="15" t="s">
        <v>74</v>
      </c>
      <c r="H44" s="14" t="s">
        <v>15</v>
      </c>
      <c r="I44" s="14" t="s">
        <v>75</v>
      </c>
      <c r="J44" s="14" t="s">
        <v>76</v>
      </c>
      <c r="K44" s="14" t="s">
        <v>77</v>
      </c>
      <c r="L44" s="14" t="s">
        <v>78</v>
      </c>
      <c r="M44" s="14" t="s">
        <v>79</v>
      </c>
      <c r="N44" s="14" t="s">
        <v>80</v>
      </c>
      <c r="O44" s="14" t="s">
        <v>81</v>
      </c>
      <c r="P44" s="14" t="s">
        <v>82</v>
      </c>
      <c r="Q44" s="14" t="s">
        <v>83</v>
      </c>
      <c r="R44" s="14" t="s">
        <v>84</v>
      </c>
      <c r="S44" s="14" t="s">
        <v>85</v>
      </c>
      <c r="T44" s="14" t="s">
        <v>86</v>
      </c>
      <c r="U44" s="14" t="s">
        <v>65</v>
      </c>
    </row>
    <row r="45" spans="1:21" s="12" customFormat="1" ht="12.95" customHeight="1" x14ac:dyDescent="0.25">
      <c r="A45" s="15"/>
      <c r="B45" s="14"/>
      <c r="C45" s="14"/>
      <c r="D45" s="14"/>
      <c r="E45" s="14"/>
      <c r="F45" s="14"/>
      <c r="G45" s="15" t="s">
        <v>87</v>
      </c>
      <c r="H45" s="14" t="s">
        <v>15</v>
      </c>
      <c r="I45" s="14" t="s">
        <v>88</v>
      </c>
      <c r="J45" s="14" t="s">
        <v>88</v>
      </c>
      <c r="K45" s="14" t="s">
        <v>89</v>
      </c>
      <c r="L45" s="14" t="s">
        <v>88</v>
      </c>
      <c r="M45" s="14" t="s">
        <v>88</v>
      </c>
      <c r="N45" s="14" t="s">
        <v>88</v>
      </c>
      <c r="O45" s="14" t="s">
        <v>88</v>
      </c>
      <c r="P45" s="14" t="s">
        <v>88</v>
      </c>
      <c r="Q45" s="14" t="s">
        <v>88</v>
      </c>
      <c r="R45" s="14" t="s">
        <v>88</v>
      </c>
      <c r="S45" s="14" t="s">
        <v>88</v>
      </c>
      <c r="T45" s="14" t="s">
        <v>88</v>
      </c>
      <c r="U45" s="14" t="s">
        <v>65</v>
      </c>
    </row>
    <row r="46" spans="1:21" s="12" customFormat="1" ht="12.95" customHeight="1" x14ac:dyDescent="0.25">
      <c r="A46" s="15"/>
      <c r="B46" s="14"/>
      <c r="C46" s="14"/>
      <c r="D46" s="14"/>
      <c r="E46" s="14"/>
      <c r="F46" s="14"/>
      <c r="G46" s="15" t="s">
        <v>90</v>
      </c>
      <c r="H46" s="14"/>
      <c r="I46" s="14" t="s">
        <v>91</v>
      </c>
      <c r="J46" s="14" t="s">
        <v>91</v>
      </c>
      <c r="K46" s="14"/>
      <c r="L46" s="14" t="s">
        <v>344</v>
      </c>
      <c r="M46" s="14" t="s">
        <v>344</v>
      </c>
      <c r="N46" s="14" t="s">
        <v>344</v>
      </c>
      <c r="O46" s="14" t="s">
        <v>344</v>
      </c>
      <c r="P46" s="14" t="s">
        <v>344</v>
      </c>
      <c r="Q46" s="14" t="s">
        <v>344</v>
      </c>
      <c r="R46" s="14" t="s">
        <v>344</v>
      </c>
      <c r="S46" s="14" t="s">
        <v>344</v>
      </c>
      <c r="T46" s="14" t="s">
        <v>344</v>
      </c>
      <c r="U46" s="14" t="s">
        <v>65</v>
      </c>
    </row>
    <row r="47" spans="1:21" s="12" customFormat="1" ht="12.95" customHeight="1" x14ac:dyDescent="0.25">
      <c r="A47" s="15"/>
      <c r="B47" s="14"/>
      <c r="C47" s="14"/>
      <c r="D47" s="14"/>
      <c r="E47" s="14"/>
      <c r="F47" s="14"/>
      <c r="G47" s="15" t="s">
        <v>92</v>
      </c>
      <c r="H47" s="14" t="s">
        <v>15</v>
      </c>
      <c r="I47" s="14" t="s">
        <v>93</v>
      </c>
      <c r="J47" s="14" t="s">
        <v>94</v>
      </c>
      <c r="K47" s="14"/>
      <c r="L47" s="14" t="s">
        <v>95</v>
      </c>
      <c r="M47" s="14" t="s">
        <v>96</v>
      </c>
      <c r="N47" s="14" t="s">
        <v>97</v>
      </c>
      <c r="O47" s="14" t="s">
        <v>98</v>
      </c>
      <c r="P47" s="14" t="s">
        <v>99</v>
      </c>
      <c r="Q47" s="14" t="s">
        <v>100</v>
      </c>
      <c r="R47" s="14" t="s">
        <v>101</v>
      </c>
      <c r="S47" s="14" t="s">
        <v>102</v>
      </c>
      <c r="T47" s="14" t="s">
        <v>103</v>
      </c>
      <c r="U47" s="14" t="s">
        <v>65</v>
      </c>
    </row>
    <row r="48" spans="1:21" s="12" customFormat="1" ht="12.95" customHeight="1" x14ac:dyDescent="0.25">
      <c r="A48" s="15"/>
      <c r="B48" s="14"/>
      <c r="C48" s="14"/>
      <c r="D48" s="14"/>
      <c r="E48" s="14"/>
      <c r="F48" s="14"/>
      <c r="G48" s="15" t="s">
        <v>104</v>
      </c>
      <c r="H48" s="14" t="s">
        <v>105</v>
      </c>
      <c r="I48" s="14" t="s">
        <v>105</v>
      </c>
      <c r="J48" s="14" t="s">
        <v>105</v>
      </c>
      <c r="K48" s="14" t="s">
        <v>106</v>
      </c>
      <c r="L48" s="14" t="s">
        <v>107</v>
      </c>
      <c r="M48" s="14" t="s">
        <v>107</v>
      </c>
      <c r="N48" s="14" t="s">
        <v>107</v>
      </c>
      <c r="O48" s="14" t="s">
        <v>107</v>
      </c>
      <c r="P48" s="14" t="s">
        <v>107</v>
      </c>
      <c r="Q48" s="14" t="s">
        <v>107</v>
      </c>
      <c r="R48" s="14" t="s">
        <v>107</v>
      </c>
      <c r="S48" s="14" t="s">
        <v>107</v>
      </c>
      <c r="T48" s="14" t="s">
        <v>107</v>
      </c>
      <c r="U48" s="14" t="s">
        <v>65</v>
      </c>
    </row>
    <row r="49" spans="1:21" s="12" customFormat="1" ht="12.95" customHeight="1" x14ac:dyDescent="0.25">
      <c r="A49" s="15"/>
      <c r="B49" s="14"/>
      <c r="C49" s="14"/>
      <c r="D49" s="14"/>
      <c r="E49" s="14"/>
      <c r="F49" s="14"/>
      <c r="G49" s="15" t="s">
        <v>9</v>
      </c>
      <c r="H49" s="14" t="s">
        <v>108</v>
      </c>
      <c r="I49" s="14" t="s">
        <v>109</v>
      </c>
      <c r="J49" s="14" t="s">
        <v>110</v>
      </c>
      <c r="K49" s="14" t="s">
        <v>111</v>
      </c>
      <c r="L49" s="14" t="s">
        <v>112</v>
      </c>
      <c r="M49" s="14" t="s">
        <v>110</v>
      </c>
      <c r="N49" s="14" t="s">
        <v>110</v>
      </c>
      <c r="O49" s="14" t="s">
        <v>110</v>
      </c>
      <c r="P49" s="14" t="s">
        <v>110</v>
      </c>
      <c r="Q49" s="14" t="s">
        <v>110</v>
      </c>
      <c r="R49" s="14" t="s">
        <v>110</v>
      </c>
      <c r="S49" s="14" t="s">
        <v>110</v>
      </c>
      <c r="T49" s="14" t="s">
        <v>110</v>
      </c>
      <c r="U49" s="14" t="s">
        <v>65</v>
      </c>
    </row>
    <row r="50" spans="1:21" s="12" customFormat="1" ht="12.95" customHeight="1" x14ac:dyDescent="0.25">
      <c r="A50" s="15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 t="s">
        <v>65</v>
      </c>
    </row>
    <row r="51" spans="1:21" s="3" customFormat="1" ht="12.95" customHeight="1" x14ac:dyDescent="0.25">
      <c r="A51" s="4" t="s">
        <v>64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 t="s">
        <v>65</v>
      </c>
      <c r="M51" s="5"/>
      <c r="N51" s="5"/>
      <c r="O51" s="5"/>
      <c r="P51" s="5"/>
      <c r="Q51" s="5"/>
      <c r="R51" s="5"/>
      <c r="S51" s="5"/>
      <c r="T51" s="5"/>
      <c r="U51" s="5" t="s">
        <v>65</v>
      </c>
    </row>
    <row r="52" spans="1:21" s="3" customFormat="1" ht="12.95" customHeight="1" x14ac:dyDescent="0.25">
      <c r="A52" s="6" t="s">
        <v>66</v>
      </c>
      <c r="B52" s="5" t="s">
        <v>114</v>
      </c>
      <c r="C52" s="5"/>
      <c r="D52" s="5"/>
      <c r="E52" s="5"/>
      <c r="F52" s="5"/>
      <c r="G52" s="5"/>
      <c r="H52" s="5"/>
      <c r="I52" s="5"/>
      <c r="J52" s="5"/>
      <c r="K52" s="5"/>
      <c r="L52" s="5" t="s">
        <v>65</v>
      </c>
      <c r="M52" s="5"/>
      <c r="N52" s="5"/>
      <c r="O52" s="5"/>
      <c r="P52" s="5"/>
      <c r="Q52" s="5"/>
      <c r="R52" s="5"/>
      <c r="S52" s="5"/>
      <c r="T52" s="5"/>
      <c r="U52" s="5" t="s">
        <v>65</v>
      </c>
    </row>
    <row r="53" spans="1:21" s="3" customFormat="1" ht="12.95" customHeight="1" x14ac:dyDescent="0.25">
      <c r="A53" s="6" t="s">
        <v>68</v>
      </c>
      <c r="B53" s="5" t="s">
        <v>69</v>
      </c>
      <c r="C53" s="5"/>
      <c r="D53" s="5"/>
      <c r="E53" s="5"/>
      <c r="F53" s="5"/>
      <c r="G53" s="5"/>
      <c r="H53" s="5"/>
      <c r="I53" s="5"/>
      <c r="J53" s="5"/>
      <c r="K53" s="5"/>
      <c r="L53" s="5" t="s">
        <v>65</v>
      </c>
      <c r="M53" s="5"/>
      <c r="N53" s="5"/>
      <c r="O53" s="5"/>
      <c r="P53" s="5"/>
      <c r="Q53" s="5"/>
      <c r="R53" s="5"/>
      <c r="S53" s="5"/>
      <c r="T53" s="5"/>
      <c r="U53" s="5" t="s">
        <v>65</v>
      </c>
    </row>
    <row r="54" spans="1:21" s="3" customFormat="1" ht="12.95" customHeight="1" x14ac:dyDescent="0.25">
      <c r="A54" s="6" t="s">
        <v>70</v>
      </c>
      <c r="B54" s="5" t="s">
        <v>115</v>
      </c>
      <c r="C54" s="5"/>
      <c r="D54" s="5"/>
      <c r="E54" s="5"/>
      <c r="F54" s="5"/>
      <c r="G54" s="5"/>
      <c r="H54" s="5"/>
      <c r="I54" s="5"/>
      <c r="J54" s="5"/>
      <c r="K54" s="5"/>
      <c r="L54" s="5" t="s">
        <v>65</v>
      </c>
      <c r="M54" s="5"/>
      <c r="N54" s="5"/>
      <c r="O54" s="5"/>
      <c r="P54" s="5"/>
      <c r="Q54" s="5"/>
      <c r="R54" s="5"/>
      <c r="S54" s="5"/>
      <c r="T54" s="5"/>
      <c r="U54" s="5" t="s">
        <v>65</v>
      </c>
    </row>
    <row r="55" spans="1:21" s="3" customFormat="1" ht="12.95" customHeight="1" x14ac:dyDescent="0.25">
      <c r="A55" s="6" t="s">
        <v>72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 t="s">
        <v>65</v>
      </c>
      <c r="M55" s="5"/>
      <c r="N55" s="5"/>
      <c r="O55" s="5"/>
      <c r="P55" s="5"/>
      <c r="Q55" s="5"/>
      <c r="R55" s="5"/>
      <c r="S55" s="5"/>
      <c r="T55" s="5"/>
      <c r="U55" s="5" t="s">
        <v>65</v>
      </c>
    </row>
    <row r="56" spans="1:21" s="3" customFormat="1" ht="12.95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 t="s">
        <v>65</v>
      </c>
      <c r="M56" s="5"/>
      <c r="N56" s="5"/>
      <c r="O56" s="5"/>
      <c r="P56" s="5"/>
      <c r="Q56" s="5"/>
      <c r="R56" s="5"/>
      <c r="S56" s="5"/>
      <c r="T56" s="5"/>
      <c r="U56" s="5" t="s">
        <v>65</v>
      </c>
    </row>
    <row r="57" spans="1:21" s="3" customFormat="1" ht="12.95" customHeight="1" x14ac:dyDescent="0.25">
      <c r="A57" s="6"/>
      <c r="B57" s="5"/>
      <c r="C57" s="5"/>
      <c r="D57" s="5"/>
      <c r="E57" s="5"/>
      <c r="F57" s="5"/>
      <c r="G57" s="6" t="s">
        <v>74</v>
      </c>
      <c r="H57" s="5" t="s">
        <v>15</v>
      </c>
      <c r="I57" s="5" t="s">
        <v>75</v>
      </c>
      <c r="J57" s="5" t="s">
        <v>76</v>
      </c>
      <c r="K57" s="5" t="s">
        <v>77</v>
      </c>
      <c r="L57" s="5" t="s">
        <v>78</v>
      </c>
      <c r="M57" s="5" t="s">
        <v>79</v>
      </c>
      <c r="N57" s="5" t="s">
        <v>80</v>
      </c>
      <c r="O57" s="5" t="s">
        <v>81</v>
      </c>
      <c r="P57" s="5" t="s">
        <v>82</v>
      </c>
      <c r="Q57" s="5" t="s">
        <v>83</v>
      </c>
      <c r="R57" s="5" t="s">
        <v>84</v>
      </c>
      <c r="S57" s="5" t="s">
        <v>85</v>
      </c>
      <c r="T57" s="5" t="s">
        <v>86</v>
      </c>
      <c r="U57" s="5" t="s">
        <v>65</v>
      </c>
    </row>
    <row r="58" spans="1:21" s="3" customFormat="1" ht="12.95" customHeight="1" x14ac:dyDescent="0.25">
      <c r="A58" s="6"/>
      <c r="B58" s="5"/>
      <c r="C58" s="5"/>
      <c r="D58" s="5"/>
      <c r="E58" s="5"/>
      <c r="F58" s="5"/>
      <c r="G58" s="6" t="s">
        <v>87</v>
      </c>
      <c r="H58" s="5" t="s">
        <v>15</v>
      </c>
      <c r="I58" s="5" t="s">
        <v>88</v>
      </c>
      <c r="J58" s="5" t="s">
        <v>88</v>
      </c>
      <c r="K58" s="5" t="s">
        <v>89</v>
      </c>
      <c r="L58" s="5" t="s">
        <v>88</v>
      </c>
      <c r="M58" s="5" t="s">
        <v>88</v>
      </c>
      <c r="N58" s="5" t="s">
        <v>88</v>
      </c>
      <c r="O58" s="5" t="s">
        <v>88</v>
      </c>
      <c r="P58" s="5" t="s">
        <v>88</v>
      </c>
      <c r="Q58" s="5" t="s">
        <v>88</v>
      </c>
      <c r="R58" s="5" t="s">
        <v>88</v>
      </c>
      <c r="S58" s="5" t="s">
        <v>88</v>
      </c>
      <c r="T58" s="5" t="s">
        <v>88</v>
      </c>
      <c r="U58" s="5" t="s">
        <v>65</v>
      </c>
    </row>
    <row r="59" spans="1:21" s="3" customFormat="1" ht="12.95" customHeight="1" x14ac:dyDescent="0.25">
      <c r="A59" s="6"/>
      <c r="B59" s="5"/>
      <c r="C59" s="5"/>
      <c r="D59" s="5"/>
      <c r="E59" s="5"/>
      <c r="F59" s="5"/>
      <c r="G59" s="6" t="s">
        <v>90</v>
      </c>
      <c r="H59" s="5"/>
      <c r="I59" s="5" t="s">
        <v>91</v>
      </c>
      <c r="J59" s="5" t="s">
        <v>91</v>
      </c>
      <c r="K59" s="5"/>
      <c r="L59" s="5" t="s">
        <v>344</v>
      </c>
      <c r="M59" s="5" t="s">
        <v>344</v>
      </c>
      <c r="N59" s="5" t="s">
        <v>344</v>
      </c>
      <c r="O59" s="5" t="s">
        <v>344</v>
      </c>
      <c r="P59" s="5" t="s">
        <v>344</v>
      </c>
      <c r="Q59" s="5" t="s">
        <v>344</v>
      </c>
      <c r="R59" s="5" t="s">
        <v>344</v>
      </c>
      <c r="S59" s="5" t="s">
        <v>344</v>
      </c>
      <c r="T59" s="5" t="s">
        <v>344</v>
      </c>
      <c r="U59" s="5" t="s">
        <v>65</v>
      </c>
    </row>
    <row r="60" spans="1:21" s="3" customFormat="1" ht="12.95" customHeight="1" x14ac:dyDescent="0.25">
      <c r="A60" s="6"/>
      <c r="B60" s="5"/>
      <c r="C60" s="5"/>
      <c r="D60" s="5"/>
      <c r="E60" s="5"/>
      <c r="F60" s="5"/>
      <c r="G60" s="6" t="s">
        <v>92</v>
      </c>
      <c r="H60" s="5" t="s">
        <v>15</v>
      </c>
      <c r="I60" s="5" t="s">
        <v>116</v>
      </c>
      <c r="J60" s="5" t="s">
        <v>117</v>
      </c>
      <c r="K60" s="5"/>
      <c r="L60" s="5" t="s">
        <v>118</v>
      </c>
      <c r="M60" s="5" t="s">
        <v>119</v>
      </c>
      <c r="N60" s="5" t="s">
        <v>120</v>
      </c>
      <c r="O60" s="5" t="s">
        <v>121</v>
      </c>
      <c r="P60" s="5" t="s">
        <v>122</v>
      </c>
      <c r="Q60" s="5" t="s">
        <v>123</v>
      </c>
      <c r="R60" s="5" t="s">
        <v>124</v>
      </c>
      <c r="S60" s="5" t="s">
        <v>125</v>
      </c>
      <c r="T60" s="5" t="s">
        <v>126</v>
      </c>
      <c r="U60" s="5" t="s">
        <v>65</v>
      </c>
    </row>
    <row r="61" spans="1:21" s="3" customFormat="1" ht="12.95" customHeight="1" x14ac:dyDescent="0.25">
      <c r="A61" s="6"/>
      <c r="B61" s="5"/>
      <c r="C61" s="5"/>
      <c r="D61" s="5"/>
      <c r="E61" s="5"/>
      <c r="F61" s="5"/>
      <c r="G61" s="6" t="s">
        <v>104</v>
      </c>
      <c r="H61" s="5" t="s">
        <v>105</v>
      </c>
      <c r="I61" s="5" t="s">
        <v>105</v>
      </c>
      <c r="J61" s="5" t="s">
        <v>105</v>
      </c>
      <c r="K61" s="5" t="s">
        <v>106</v>
      </c>
      <c r="L61" s="5" t="s">
        <v>107</v>
      </c>
      <c r="M61" s="5" t="s">
        <v>107</v>
      </c>
      <c r="N61" s="5" t="s">
        <v>107</v>
      </c>
      <c r="O61" s="5" t="s">
        <v>107</v>
      </c>
      <c r="P61" s="5" t="s">
        <v>107</v>
      </c>
      <c r="Q61" s="5" t="s">
        <v>107</v>
      </c>
      <c r="R61" s="5" t="s">
        <v>107</v>
      </c>
      <c r="S61" s="5" t="s">
        <v>107</v>
      </c>
      <c r="T61" s="5" t="s">
        <v>107</v>
      </c>
      <c r="U61" s="5" t="s">
        <v>65</v>
      </c>
    </row>
    <row r="62" spans="1:21" s="3" customFormat="1" ht="12.95" customHeight="1" x14ac:dyDescent="0.25">
      <c r="A62" s="6"/>
      <c r="B62" s="5"/>
      <c r="C62" s="5"/>
      <c r="D62" s="5"/>
      <c r="E62" s="5"/>
      <c r="F62" s="5"/>
      <c r="G62" s="6" t="s">
        <v>9</v>
      </c>
      <c r="H62" s="5" t="s">
        <v>108</v>
      </c>
      <c r="I62" s="5" t="s">
        <v>109</v>
      </c>
      <c r="J62" s="5" t="s">
        <v>110</v>
      </c>
      <c r="K62" s="5" t="s">
        <v>111</v>
      </c>
      <c r="L62" s="5" t="s">
        <v>112</v>
      </c>
      <c r="M62" s="5" t="s">
        <v>110</v>
      </c>
      <c r="N62" s="5" t="s">
        <v>110</v>
      </c>
      <c r="O62" s="5" t="s">
        <v>110</v>
      </c>
      <c r="P62" s="5" t="s">
        <v>110</v>
      </c>
      <c r="Q62" s="5" t="s">
        <v>110</v>
      </c>
      <c r="R62" s="5" t="s">
        <v>110</v>
      </c>
      <c r="S62" s="5" t="s">
        <v>110</v>
      </c>
      <c r="T62" s="5" t="s">
        <v>110</v>
      </c>
      <c r="U62" s="5" t="s">
        <v>65</v>
      </c>
    </row>
    <row r="63" spans="1:21" s="3" customFormat="1" ht="12.95" customHeight="1" x14ac:dyDescent="0.25">
      <c r="A63" s="6"/>
      <c r="B63" s="5"/>
      <c r="C63" s="5"/>
      <c r="D63" s="5"/>
      <c r="E63" s="5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 t="s">
        <v>65</v>
      </c>
    </row>
    <row r="64" spans="1:21" s="12" customFormat="1" ht="12.95" customHeight="1" x14ac:dyDescent="0.25">
      <c r="A64" s="13" t="s">
        <v>64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 t="s">
        <v>65</v>
      </c>
      <c r="M64" s="14"/>
      <c r="N64" s="14"/>
      <c r="O64" s="14"/>
      <c r="P64" s="14"/>
      <c r="Q64" s="14"/>
      <c r="R64" s="14"/>
      <c r="S64" s="14"/>
      <c r="T64" s="14" t="s">
        <v>65</v>
      </c>
      <c r="U64" s="14" t="s">
        <v>65</v>
      </c>
    </row>
    <row r="65" spans="1:22" s="12" customFormat="1" ht="12.95" customHeight="1" x14ac:dyDescent="0.25">
      <c r="A65" s="15" t="s">
        <v>66</v>
      </c>
      <c r="B65" s="14" t="s">
        <v>127</v>
      </c>
      <c r="C65" s="14"/>
      <c r="D65" s="14"/>
      <c r="E65" s="14"/>
      <c r="F65" s="14"/>
      <c r="G65" s="14"/>
      <c r="H65" s="14"/>
      <c r="I65" s="14"/>
      <c r="J65" s="14"/>
      <c r="K65" s="14"/>
      <c r="L65" s="14" t="s">
        <v>65</v>
      </c>
      <c r="M65" s="14"/>
      <c r="N65" s="14"/>
      <c r="O65" s="14"/>
      <c r="P65" s="14"/>
      <c r="Q65" s="14"/>
      <c r="R65" s="14"/>
      <c r="S65" s="14"/>
      <c r="T65" s="14" t="s">
        <v>65</v>
      </c>
      <c r="U65" s="14" t="s">
        <v>65</v>
      </c>
    </row>
    <row r="66" spans="1:22" s="12" customFormat="1" ht="12.95" customHeight="1" x14ac:dyDescent="0.25">
      <c r="A66" s="15" t="s">
        <v>68</v>
      </c>
      <c r="B66" s="14" t="s">
        <v>128</v>
      </c>
      <c r="C66" s="14"/>
      <c r="D66" s="14"/>
      <c r="E66" s="14"/>
      <c r="F66" s="14"/>
      <c r="G66" s="14"/>
      <c r="H66" s="14"/>
      <c r="I66" s="14"/>
      <c r="J66" s="14"/>
      <c r="K66" s="14"/>
      <c r="L66" s="14" t="s">
        <v>65</v>
      </c>
      <c r="M66" s="14"/>
      <c r="N66" s="14"/>
      <c r="O66" s="14"/>
      <c r="P66" s="14"/>
      <c r="Q66" s="14"/>
      <c r="R66" s="14"/>
      <c r="S66" s="14"/>
      <c r="T66" s="14" t="s">
        <v>65</v>
      </c>
      <c r="U66" s="14" t="s">
        <v>65</v>
      </c>
    </row>
    <row r="67" spans="1:22" s="12" customFormat="1" ht="12.95" customHeight="1" x14ac:dyDescent="0.25">
      <c r="A67" s="15" t="s">
        <v>70</v>
      </c>
      <c r="B67" s="14" t="s">
        <v>129</v>
      </c>
      <c r="C67" s="14"/>
      <c r="D67" s="14"/>
      <c r="E67" s="14"/>
      <c r="F67" s="14"/>
      <c r="G67" s="14"/>
      <c r="H67" s="14"/>
      <c r="I67" s="14"/>
      <c r="J67" s="14"/>
      <c r="K67" s="14"/>
      <c r="L67" s="14" t="s">
        <v>65</v>
      </c>
      <c r="M67" s="14"/>
      <c r="N67" s="14"/>
      <c r="O67" s="14"/>
      <c r="P67" s="14"/>
      <c r="Q67" s="14"/>
      <c r="R67" s="14"/>
      <c r="S67" s="14"/>
      <c r="T67" s="14" t="s">
        <v>65</v>
      </c>
      <c r="U67" s="14" t="s">
        <v>65</v>
      </c>
    </row>
    <row r="68" spans="1:22" s="12" customFormat="1" ht="12.95" customHeight="1" x14ac:dyDescent="0.25">
      <c r="A68" s="15" t="s">
        <v>72</v>
      </c>
      <c r="B68" s="14" t="s">
        <v>73</v>
      </c>
      <c r="C68" s="14"/>
      <c r="D68" s="14"/>
      <c r="E68" s="14"/>
      <c r="F68" s="14"/>
      <c r="G68" s="14"/>
      <c r="H68" s="14"/>
      <c r="I68" s="14"/>
      <c r="J68" s="14"/>
      <c r="K68" s="14"/>
      <c r="L68" s="14" t="s">
        <v>65</v>
      </c>
      <c r="M68" s="14"/>
      <c r="N68" s="14"/>
      <c r="O68" s="14"/>
      <c r="P68" s="14"/>
      <c r="Q68" s="14"/>
      <c r="R68" s="14"/>
      <c r="S68" s="14"/>
      <c r="T68" s="14" t="s">
        <v>65</v>
      </c>
      <c r="U68" s="14" t="s">
        <v>65</v>
      </c>
    </row>
    <row r="69" spans="1:22" s="12" customFormat="1" ht="12.95" customHeight="1" x14ac:dyDescent="0.25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 t="s">
        <v>65</v>
      </c>
      <c r="M69" s="14"/>
      <c r="N69" s="14"/>
      <c r="O69" s="14"/>
      <c r="P69" s="14"/>
      <c r="Q69" s="14"/>
      <c r="R69" s="14"/>
      <c r="S69" s="14"/>
      <c r="T69" s="14" t="s">
        <v>65</v>
      </c>
      <c r="U69" s="14" t="s">
        <v>65</v>
      </c>
    </row>
    <row r="70" spans="1:22" s="12" customFormat="1" ht="12.95" customHeight="1" x14ac:dyDescent="0.25">
      <c r="A70" s="15"/>
      <c r="B70" s="14"/>
      <c r="C70" s="14"/>
      <c r="D70" s="14"/>
      <c r="E70" s="14"/>
      <c r="F70" s="14"/>
      <c r="G70" s="15" t="s">
        <v>74</v>
      </c>
      <c r="H70" s="14" t="s">
        <v>130</v>
      </c>
      <c r="I70" s="14" t="s">
        <v>131</v>
      </c>
      <c r="J70" s="14" t="s">
        <v>132</v>
      </c>
      <c r="K70" s="14" t="s">
        <v>77</v>
      </c>
      <c r="L70" s="14" t="s">
        <v>133</v>
      </c>
      <c r="M70" s="14" t="s">
        <v>134</v>
      </c>
      <c r="N70" s="14" t="s">
        <v>135</v>
      </c>
      <c r="O70" s="14" t="s">
        <v>136</v>
      </c>
      <c r="P70" s="14" t="s">
        <v>137</v>
      </c>
      <c r="Q70" s="14" t="s">
        <v>138</v>
      </c>
      <c r="R70" s="14" t="s">
        <v>139</v>
      </c>
      <c r="S70" s="14" t="s">
        <v>140</v>
      </c>
      <c r="T70" s="14" t="s">
        <v>141</v>
      </c>
      <c r="U70" s="14" t="s">
        <v>65</v>
      </c>
      <c r="V70" s="14" t="s">
        <v>65</v>
      </c>
    </row>
    <row r="71" spans="1:22" s="12" customFormat="1" ht="12.95" customHeight="1" x14ac:dyDescent="0.25">
      <c r="A71" s="15"/>
      <c r="B71" s="14"/>
      <c r="C71" s="14"/>
      <c r="D71" s="14"/>
      <c r="E71" s="14"/>
      <c r="F71" s="14"/>
      <c r="G71" s="15" t="s">
        <v>87</v>
      </c>
      <c r="H71" s="14" t="s">
        <v>142</v>
      </c>
      <c r="I71" s="14" t="s">
        <v>88</v>
      </c>
      <c r="J71" s="14" t="s">
        <v>88</v>
      </c>
      <c r="K71" s="14" t="s">
        <v>89</v>
      </c>
      <c r="L71" s="14" t="s">
        <v>88</v>
      </c>
      <c r="M71" s="14" t="s">
        <v>88</v>
      </c>
      <c r="N71" s="14" t="s">
        <v>88</v>
      </c>
      <c r="O71" s="14" t="s">
        <v>88</v>
      </c>
      <c r="P71" s="14" t="s">
        <v>88</v>
      </c>
      <c r="Q71" s="14" t="s">
        <v>88</v>
      </c>
      <c r="R71" s="14" t="s">
        <v>88</v>
      </c>
      <c r="S71" s="14" t="s">
        <v>88</v>
      </c>
      <c r="T71" s="14" t="s">
        <v>88</v>
      </c>
      <c r="U71" s="14" t="s">
        <v>65</v>
      </c>
      <c r="V71" s="14" t="s">
        <v>65</v>
      </c>
    </row>
    <row r="72" spans="1:22" s="12" customFormat="1" ht="12.95" customHeight="1" x14ac:dyDescent="0.25">
      <c r="A72" s="15"/>
      <c r="B72" s="14"/>
      <c r="C72" s="14"/>
      <c r="D72" s="14"/>
      <c r="E72" s="14"/>
      <c r="F72" s="14"/>
      <c r="G72" s="15" t="s">
        <v>90</v>
      </c>
      <c r="H72" s="14" t="s">
        <v>143</v>
      </c>
      <c r="I72" s="14" t="s">
        <v>76</v>
      </c>
      <c r="J72" s="14" t="s">
        <v>76</v>
      </c>
      <c r="K72" s="14"/>
      <c r="L72" s="14" t="s">
        <v>78</v>
      </c>
      <c r="M72" s="14" t="s">
        <v>79</v>
      </c>
      <c r="N72" s="14" t="s">
        <v>80</v>
      </c>
      <c r="O72" s="14" t="s">
        <v>81</v>
      </c>
      <c r="P72" s="14" t="s">
        <v>82</v>
      </c>
      <c r="Q72" s="14" t="s">
        <v>83</v>
      </c>
      <c r="R72" s="14" t="s">
        <v>84</v>
      </c>
      <c r="S72" s="14" t="s">
        <v>85</v>
      </c>
      <c r="T72" s="14" t="s">
        <v>86</v>
      </c>
      <c r="U72" s="14" t="s">
        <v>65</v>
      </c>
      <c r="V72" s="14" t="s">
        <v>65</v>
      </c>
    </row>
    <row r="73" spans="1:22" s="12" customFormat="1" ht="12.95" customHeight="1" x14ac:dyDescent="0.25">
      <c r="A73" s="15"/>
      <c r="B73" s="14"/>
      <c r="C73" s="14"/>
      <c r="D73" s="14"/>
      <c r="E73" s="14"/>
      <c r="F73" s="14"/>
      <c r="G73" s="15" t="s">
        <v>92</v>
      </c>
      <c r="H73" s="14"/>
      <c r="I73" s="14" t="s">
        <v>144</v>
      </c>
      <c r="J73" s="14" t="s">
        <v>145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 t="s">
        <v>65</v>
      </c>
      <c r="V73" s="14" t="s">
        <v>65</v>
      </c>
    </row>
    <row r="74" spans="1:22" s="12" customFormat="1" ht="12.95" customHeight="1" x14ac:dyDescent="0.25">
      <c r="A74" s="15"/>
      <c r="B74" s="14"/>
      <c r="C74" s="14"/>
      <c r="D74" s="14"/>
      <c r="E74" s="14"/>
      <c r="F74" s="14"/>
      <c r="G74" s="15" t="s">
        <v>104</v>
      </c>
      <c r="H74" s="14" t="s">
        <v>105</v>
      </c>
      <c r="I74" s="14" t="s">
        <v>105</v>
      </c>
      <c r="J74" s="14" t="s">
        <v>105</v>
      </c>
      <c r="K74" s="14" t="s">
        <v>106</v>
      </c>
      <c r="L74" s="14" t="s">
        <v>107</v>
      </c>
      <c r="M74" s="14" t="s">
        <v>107</v>
      </c>
      <c r="N74" s="14" t="s">
        <v>107</v>
      </c>
      <c r="O74" s="14" t="s">
        <v>107</v>
      </c>
      <c r="P74" s="14" t="s">
        <v>107</v>
      </c>
      <c r="Q74" s="14" t="s">
        <v>107</v>
      </c>
      <c r="R74" s="14" t="s">
        <v>107</v>
      </c>
      <c r="S74" s="14" t="s">
        <v>107</v>
      </c>
      <c r="T74" s="14" t="s">
        <v>107</v>
      </c>
      <c r="U74" s="14" t="s">
        <v>65</v>
      </c>
      <c r="V74" s="14" t="s">
        <v>65</v>
      </c>
    </row>
    <row r="75" spans="1:22" s="12" customFormat="1" ht="12.95" customHeight="1" x14ac:dyDescent="0.25">
      <c r="A75" s="15"/>
      <c r="B75" s="14"/>
      <c r="C75" s="14"/>
      <c r="D75" s="14"/>
      <c r="E75" s="14"/>
      <c r="F75" s="14"/>
      <c r="G75" s="15" t="s">
        <v>9</v>
      </c>
      <c r="H75" s="14" t="s">
        <v>146</v>
      </c>
      <c r="I75" s="14" t="s">
        <v>147</v>
      </c>
      <c r="J75" s="14" t="s">
        <v>148</v>
      </c>
      <c r="K75" s="14" t="s">
        <v>111</v>
      </c>
      <c r="L75" s="14" t="s">
        <v>149</v>
      </c>
      <c r="M75" s="14" t="s">
        <v>150</v>
      </c>
      <c r="N75" s="14" t="s">
        <v>151</v>
      </c>
      <c r="O75" s="14" t="s">
        <v>152</v>
      </c>
      <c r="P75" s="14" t="s">
        <v>153</v>
      </c>
      <c r="Q75" s="14" t="s">
        <v>154</v>
      </c>
      <c r="R75" s="14" t="s">
        <v>155</v>
      </c>
      <c r="S75" s="14" t="s">
        <v>156</v>
      </c>
      <c r="T75" s="14" t="s">
        <v>157</v>
      </c>
      <c r="U75" s="14" t="s">
        <v>65</v>
      </c>
      <c r="V75" s="14" t="s">
        <v>65</v>
      </c>
    </row>
    <row r="76" spans="1:22" s="12" customFormat="1" ht="12.95" customHeight="1" x14ac:dyDescent="0.25">
      <c r="A76" s="15"/>
      <c r="B76" s="14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65</v>
      </c>
      <c r="U76" s="14" t="s">
        <v>65</v>
      </c>
    </row>
    <row r="77" spans="1:22" s="3" customFormat="1" ht="12.95" customHeight="1" x14ac:dyDescent="0.25">
      <c r="A77" s="4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 t="s">
        <v>65</v>
      </c>
      <c r="M77" s="5"/>
      <c r="N77" s="5"/>
      <c r="O77" s="5"/>
      <c r="P77" s="5"/>
      <c r="Q77" s="5"/>
      <c r="R77" s="5"/>
      <c r="S77" s="5"/>
      <c r="T77" s="5" t="s">
        <v>65</v>
      </c>
      <c r="U77" s="5" t="s">
        <v>65</v>
      </c>
    </row>
    <row r="78" spans="1:22" s="3" customFormat="1" ht="12.95" customHeight="1" x14ac:dyDescent="0.25">
      <c r="A78" s="6" t="s">
        <v>66</v>
      </c>
      <c r="B78" s="5" t="s">
        <v>158</v>
      </c>
      <c r="C78" s="5"/>
      <c r="D78" s="5"/>
      <c r="E78" s="5"/>
      <c r="F78" s="5"/>
      <c r="G78" s="5"/>
      <c r="H78" s="5"/>
      <c r="I78" s="5"/>
      <c r="J78" s="5"/>
      <c r="K78" s="5"/>
      <c r="L78" s="5" t="s">
        <v>65</v>
      </c>
      <c r="M78" s="5"/>
      <c r="N78" s="5"/>
      <c r="O78" s="5"/>
      <c r="P78" s="5"/>
      <c r="Q78" s="5"/>
      <c r="R78" s="5"/>
      <c r="S78" s="5"/>
      <c r="T78" s="5" t="s">
        <v>65</v>
      </c>
      <c r="U78" s="5" t="s">
        <v>65</v>
      </c>
    </row>
    <row r="79" spans="1:22" s="3" customFormat="1" ht="12.95" customHeight="1" x14ac:dyDescent="0.25">
      <c r="A79" s="6" t="s">
        <v>68</v>
      </c>
      <c r="B79" s="5" t="s">
        <v>128</v>
      </c>
      <c r="C79" s="5"/>
      <c r="D79" s="5"/>
      <c r="E79" s="5"/>
      <c r="F79" s="5"/>
      <c r="G79" s="5"/>
      <c r="H79" s="5"/>
      <c r="I79" s="5"/>
      <c r="J79" s="5"/>
      <c r="K79" s="5"/>
      <c r="L79" s="5" t="s">
        <v>65</v>
      </c>
      <c r="M79" s="5"/>
      <c r="N79" s="5"/>
      <c r="O79" s="5"/>
      <c r="P79" s="5"/>
      <c r="Q79" s="5"/>
      <c r="R79" s="5"/>
      <c r="S79" s="5"/>
      <c r="T79" s="5" t="s">
        <v>65</v>
      </c>
      <c r="U79" s="5" t="s">
        <v>65</v>
      </c>
    </row>
    <row r="80" spans="1:22" s="3" customFormat="1" ht="12.95" customHeight="1" x14ac:dyDescent="0.25">
      <c r="A80" s="6" t="s">
        <v>70</v>
      </c>
      <c r="B80" s="5" t="s">
        <v>159</v>
      </c>
      <c r="C80" s="5"/>
      <c r="D80" s="5"/>
      <c r="E80" s="5"/>
      <c r="F80" s="5"/>
      <c r="G80" s="5"/>
      <c r="H80" s="5"/>
      <c r="I80" s="5"/>
      <c r="J80" s="5"/>
      <c r="K80" s="5"/>
      <c r="L80" s="5" t="s">
        <v>65</v>
      </c>
      <c r="M80" s="5"/>
      <c r="N80" s="5"/>
      <c r="O80" s="5"/>
      <c r="P80" s="5"/>
      <c r="Q80" s="5"/>
      <c r="R80" s="5"/>
      <c r="S80" s="5"/>
      <c r="T80" s="5" t="s">
        <v>65</v>
      </c>
      <c r="U80" s="5" t="s">
        <v>65</v>
      </c>
    </row>
    <row r="81" spans="1:22" s="3" customFormat="1" ht="12.95" customHeight="1" x14ac:dyDescent="0.25">
      <c r="A81" s="6" t="s">
        <v>72</v>
      </c>
      <c r="B81" s="5" t="s">
        <v>73</v>
      </c>
      <c r="C81" s="5"/>
      <c r="D81" s="5"/>
      <c r="E81" s="5"/>
      <c r="F81" s="5"/>
      <c r="G81" s="5"/>
      <c r="H81" s="5"/>
      <c r="I81" s="5"/>
      <c r="J81" s="5"/>
      <c r="K81" s="5"/>
      <c r="L81" s="5" t="s">
        <v>65</v>
      </c>
      <c r="M81" s="5"/>
      <c r="N81" s="5"/>
      <c r="O81" s="5"/>
      <c r="P81" s="5"/>
      <c r="Q81" s="5"/>
      <c r="R81" s="5"/>
      <c r="S81" s="5"/>
      <c r="T81" s="5" t="s">
        <v>65</v>
      </c>
      <c r="U81" s="5" t="s">
        <v>65</v>
      </c>
    </row>
    <row r="82" spans="1:22" s="3" customFormat="1" ht="12.95" customHeight="1" x14ac:dyDescent="0.2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 t="s">
        <v>65</v>
      </c>
      <c r="M82" s="5"/>
      <c r="N82" s="5"/>
      <c r="O82" s="5"/>
      <c r="P82" s="5"/>
      <c r="Q82" s="5"/>
      <c r="R82" s="5"/>
      <c r="S82" s="5"/>
      <c r="T82" s="5" t="s">
        <v>65</v>
      </c>
      <c r="U82" s="5" t="s">
        <v>65</v>
      </c>
    </row>
    <row r="83" spans="1:22" s="3" customFormat="1" ht="12.95" customHeight="1" x14ac:dyDescent="0.25">
      <c r="A83" s="6"/>
      <c r="B83" s="5"/>
      <c r="C83" s="5"/>
      <c r="D83" s="5"/>
      <c r="E83" s="5"/>
      <c r="F83" s="5"/>
      <c r="G83" s="6" t="s">
        <v>74</v>
      </c>
      <c r="H83" s="5" t="s">
        <v>130</v>
      </c>
      <c r="I83" s="5" t="s">
        <v>131</v>
      </c>
      <c r="J83" s="5" t="s">
        <v>132</v>
      </c>
      <c r="K83" s="5" t="s">
        <v>77</v>
      </c>
      <c r="L83" s="5" t="s">
        <v>133</v>
      </c>
      <c r="M83" s="5" t="s">
        <v>134</v>
      </c>
      <c r="N83" s="5" t="s">
        <v>135</v>
      </c>
      <c r="O83" s="5" t="s">
        <v>136</v>
      </c>
      <c r="P83" s="5" t="s">
        <v>137</v>
      </c>
      <c r="Q83" s="5" t="s">
        <v>138</v>
      </c>
      <c r="R83" s="5" t="s">
        <v>139</v>
      </c>
      <c r="S83" s="5" t="s">
        <v>140</v>
      </c>
      <c r="T83" s="5" t="s">
        <v>141</v>
      </c>
      <c r="U83" s="5" t="s">
        <v>65</v>
      </c>
      <c r="V83" s="5" t="s">
        <v>65</v>
      </c>
    </row>
    <row r="84" spans="1:22" s="3" customFormat="1" ht="12.95" customHeight="1" x14ac:dyDescent="0.25">
      <c r="A84" s="6"/>
      <c r="B84" s="5"/>
      <c r="C84" s="5"/>
      <c r="D84" s="5"/>
      <c r="E84" s="5"/>
      <c r="F84" s="5"/>
      <c r="G84" s="6" t="s">
        <v>87</v>
      </c>
      <c r="H84" s="5" t="s">
        <v>142</v>
      </c>
      <c r="I84" s="5" t="s">
        <v>88</v>
      </c>
      <c r="J84" s="5" t="s">
        <v>88</v>
      </c>
      <c r="K84" s="5" t="s">
        <v>89</v>
      </c>
      <c r="L84" s="5" t="s">
        <v>88</v>
      </c>
      <c r="M84" s="5" t="s">
        <v>88</v>
      </c>
      <c r="N84" s="5" t="s">
        <v>88</v>
      </c>
      <c r="O84" s="5" t="s">
        <v>88</v>
      </c>
      <c r="P84" s="5" t="s">
        <v>88</v>
      </c>
      <c r="Q84" s="5" t="s">
        <v>88</v>
      </c>
      <c r="R84" s="5" t="s">
        <v>88</v>
      </c>
      <c r="S84" s="5" t="s">
        <v>88</v>
      </c>
      <c r="T84" s="5" t="s">
        <v>88</v>
      </c>
      <c r="U84" s="5" t="s">
        <v>65</v>
      </c>
      <c r="V84" s="5" t="s">
        <v>65</v>
      </c>
    </row>
    <row r="85" spans="1:22" s="3" customFormat="1" ht="12.95" customHeight="1" x14ac:dyDescent="0.25">
      <c r="A85" s="6"/>
      <c r="B85" s="5"/>
      <c r="C85" s="5"/>
      <c r="D85" s="5"/>
      <c r="E85" s="5"/>
      <c r="F85" s="5"/>
      <c r="G85" s="6" t="s">
        <v>90</v>
      </c>
      <c r="H85" s="5" t="s">
        <v>143</v>
      </c>
      <c r="I85" s="5" t="s">
        <v>76</v>
      </c>
      <c r="J85" s="5" t="s">
        <v>76</v>
      </c>
      <c r="K85" s="5"/>
      <c r="L85" s="5" t="s">
        <v>78</v>
      </c>
      <c r="M85" s="5" t="s">
        <v>79</v>
      </c>
      <c r="N85" s="5" t="s">
        <v>80</v>
      </c>
      <c r="O85" s="5" t="s">
        <v>81</v>
      </c>
      <c r="P85" s="5" t="s">
        <v>82</v>
      </c>
      <c r="Q85" s="5" t="s">
        <v>83</v>
      </c>
      <c r="R85" s="5" t="s">
        <v>84</v>
      </c>
      <c r="S85" s="5" t="s">
        <v>85</v>
      </c>
      <c r="T85" s="5" t="s">
        <v>86</v>
      </c>
      <c r="U85" s="5" t="s">
        <v>65</v>
      </c>
      <c r="V85" s="5" t="s">
        <v>65</v>
      </c>
    </row>
    <row r="86" spans="1:22" s="3" customFormat="1" ht="12.95" customHeight="1" x14ac:dyDescent="0.25">
      <c r="A86" s="6"/>
      <c r="B86" s="5"/>
      <c r="C86" s="5"/>
      <c r="D86" s="5"/>
      <c r="E86" s="5"/>
      <c r="F86" s="5"/>
      <c r="G86" s="6" t="s">
        <v>92</v>
      </c>
      <c r="H86" s="5"/>
      <c r="I86" s="5" t="s">
        <v>144</v>
      </c>
      <c r="J86" s="5" t="s">
        <v>145</v>
      </c>
      <c r="K86" s="5"/>
      <c r="L86" s="5" t="s">
        <v>145</v>
      </c>
      <c r="M86" s="5" t="s">
        <v>145</v>
      </c>
      <c r="N86" s="5" t="s">
        <v>145</v>
      </c>
      <c r="O86" s="5" t="s">
        <v>145</v>
      </c>
      <c r="P86" s="5" t="s">
        <v>145</v>
      </c>
      <c r="Q86" s="5" t="s">
        <v>145</v>
      </c>
      <c r="R86" s="5" t="s">
        <v>145</v>
      </c>
      <c r="S86" s="5" t="s">
        <v>145</v>
      </c>
      <c r="T86" s="5" t="s">
        <v>145</v>
      </c>
      <c r="U86" s="5" t="s">
        <v>65</v>
      </c>
      <c r="V86" s="5" t="s">
        <v>65</v>
      </c>
    </row>
    <row r="87" spans="1:22" s="3" customFormat="1" ht="12.95" customHeight="1" x14ac:dyDescent="0.25">
      <c r="A87" s="6"/>
      <c r="B87" s="5"/>
      <c r="C87" s="5"/>
      <c r="D87" s="5"/>
      <c r="E87" s="5"/>
      <c r="F87" s="5"/>
      <c r="G87" s="6" t="s">
        <v>104</v>
      </c>
      <c r="H87" s="5" t="s">
        <v>105</v>
      </c>
      <c r="I87" s="5" t="s">
        <v>105</v>
      </c>
      <c r="J87" s="5" t="s">
        <v>105</v>
      </c>
      <c r="K87" s="5" t="s">
        <v>106</v>
      </c>
      <c r="L87" s="5" t="s">
        <v>107</v>
      </c>
      <c r="M87" s="5" t="s">
        <v>107</v>
      </c>
      <c r="N87" s="5" t="s">
        <v>107</v>
      </c>
      <c r="O87" s="5" t="s">
        <v>107</v>
      </c>
      <c r="P87" s="5" t="s">
        <v>107</v>
      </c>
      <c r="Q87" s="5" t="s">
        <v>107</v>
      </c>
      <c r="R87" s="5" t="s">
        <v>107</v>
      </c>
      <c r="S87" s="5" t="s">
        <v>107</v>
      </c>
      <c r="T87" s="5" t="s">
        <v>107</v>
      </c>
      <c r="U87" s="5" t="s">
        <v>65</v>
      </c>
      <c r="V87" s="5" t="s">
        <v>65</v>
      </c>
    </row>
    <row r="88" spans="1:22" s="3" customFormat="1" ht="12.95" customHeight="1" x14ac:dyDescent="0.25">
      <c r="A88" s="6"/>
      <c r="B88" s="5"/>
      <c r="C88" s="5"/>
      <c r="D88" s="5"/>
      <c r="E88" s="5"/>
      <c r="F88" s="5"/>
      <c r="G88" s="6" t="s">
        <v>9</v>
      </c>
      <c r="H88" s="5" t="s">
        <v>146</v>
      </c>
      <c r="I88" s="5" t="s">
        <v>147</v>
      </c>
      <c r="J88" s="5" t="s">
        <v>148</v>
      </c>
      <c r="K88" s="5" t="s">
        <v>111</v>
      </c>
      <c r="L88" s="5" t="s">
        <v>149</v>
      </c>
      <c r="M88" s="5" t="s">
        <v>150</v>
      </c>
      <c r="N88" s="5" t="s">
        <v>151</v>
      </c>
      <c r="O88" s="5" t="s">
        <v>152</v>
      </c>
      <c r="P88" s="5" t="s">
        <v>153</v>
      </c>
      <c r="Q88" s="5" t="s">
        <v>154</v>
      </c>
      <c r="R88" s="5" t="s">
        <v>155</v>
      </c>
      <c r="S88" s="5" t="s">
        <v>156</v>
      </c>
      <c r="T88" s="5" t="s">
        <v>157</v>
      </c>
      <c r="U88" s="5" t="s">
        <v>65</v>
      </c>
      <c r="V88" s="5" t="s">
        <v>65</v>
      </c>
    </row>
    <row r="89" spans="1:22" s="3" customFormat="1" ht="12.95" customHeight="1" x14ac:dyDescent="0.25">
      <c r="A89" s="6"/>
      <c r="B89" s="5"/>
      <c r="C89" s="5"/>
      <c r="D89" s="5"/>
      <c r="E89" s="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 t="s">
        <v>65</v>
      </c>
    </row>
    <row r="90" spans="1:22" s="16" customFormat="1" x14ac:dyDescent="0.25">
      <c r="A90" s="17" t="s">
        <v>160</v>
      </c>
      <c r="B90" s="18"/>
      <c r="C90" s="18"/>
      <c r="D90" s="18"/>
      <c r="E90" s="18"/>
      <c r="F90" s="18"/>
      <c r="G90" s="19"/>
      <c r="H90" s="20" t="s">
        <v>350</v>
      </c>
    </row>
    <row r="91" spans="1:22" s="16" customFormat="1" x14ac:dyDescent="0.25">
      <c r="A91" s="21" t="s">
        <v>161</v>
      </c>
      <c r="B91" s="21" t="s">
        <v>162</v>
      </c>
      <c r="C91" s="21" t="s">
        <v>163</v>
      </c>
      <c r="D91" s="21" t="s">
        <v>164</v>
      </c>
      <c r="E91" s="21" t="s">
        <v>165</v>
      </c>
      <c r="F91" s="21" t="s">
        <v>166</v>
      </c>
      <c r="G91" s="20"/>
      <c r="H91" s="20"/>
    </row>
    <row r="92" spans="1:22" x14ac:dyDescent="0.25">
      <c r="A92" s="18" t="s">
        <v>173</v>
      </c>
      <c r="B92" s="18"/>
      <c r="C92" s="18"/>
      <c r="D92" s="18"/>
      <c r="E92" s="18"/>
      <c r="F92" s="18"/>
      <c r="G92" s="19"/>
      <c r="H92" s="43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2" ht="18.75" x14ac:dyDescent="0.3">
      <c r="A93" s="18" t="s">
        <v>173</v>
      </c>
      <c r="B93" s="18"/>
      <c r="C93" s="18"/>
      <c r="D93" s="18"/>
      <c r="E93" s="18"/>
      <c r="F93" s="18"/>
      <c r="G93" s="19" t="s">
        <v>65</v>
      </c>
      <c r="H93" s="22"/>
      <c r="L93" s="24" t="e">
        <f>LEFT(J95,4)+1</f>
        <v>#VALUE!</v>
      </c>
      <c r="M93" s="24" t="e">
        <f>L93+1</f>
        <v>#VALUE!</v>
      </c>
      <c r="N93" s="24" t="e">
        <f t="shared" ref="N93:T94" si="0">M93+1</f>
        <v>#VALUE!</v>
      </c>
      <c r="O93" s="24" t="e">
        <f t="shared" si="0"/>
        <v>#VALUE!</v>
      </c>
      <c r="P93" s="24" t="e">
        <f t="shared" si="0"/>
        <v>#VALUE!</v>
      </c>
      <c r="Q93" s="24" t="e">
        <f t="shared" si="0"/>
        <v>#VALUE!</v>
      </c>
      <c r="R93" s="24" t="e">
        <f t="shared" si="0"/>
        <v>#VALUE!</v>
      </c>
      <c r="S93" s="24" t="e">
        <f t="shared" si="0"/>
        <v>#VALUE!</v>
      </c>
      <c r="T93" s="24" t="e">
        <f t="shared" si="0"/>
        <v>#VALUE!</v>
      </c>
    </row>
    <row r="94" spans="1:22" x14ac:dyDescent="0.25">
      <c r="A94" s="18" t="s">
        <v>173</v>
      </c>
      <c r="B94" s="18"/>
      <c r="C94" s="18"/>
      <c r="D94" s="18"/>
      <c r="E94" s="18"/>
      <c r="F94" s="18"/>
      <c r="G94" s="19" t="s">
        <v>65</v>
      </c>
      <c r="H94" s="25" t="e">
        <f>LEFT(J95,4)-1</f>
        <v>#VALUE!</v>
      </c>
      <c r="I94" s="25" t="e">
        <f>RIGHT(J95,2)-1</f>
        <v>#VALUE!</v>
      </c>
      <c r="J94" s="25" t="s">
        <v>174</v>
      </c>
      <c r="K94" s="26"/>
      <c r="L94" s="25" t="e">
        <f>RIGHT(J95,2)+1</f>
        <v>#VALUE!</v>
      </c>
      <c r="M94" s="25" t="e">
        <f>L94+1</f>
        <v>#VALUE!</v>
      </c>
      <c r="N94" s="25" t="e">
        <f t="shared" si="0"/>
        <v>#VALUE!</v>
      </c>
      <c r="O94" s="25" t="e">
        <f t="shared" si="0"/>
        <v>#VALUE!</v>
      </c>
      <c r="P94" s="25" t="e">
        <f t="shared" si="0"/>
        <v>#VALUE!</v>
      </c>
      <c r="Q94" s="25" t="e">
        <f t="shared" si="0"/>
        <v>#VALUE!</v>
      </c>
      <c r="R94" s="25" t="e">
        <f t="shared" si="0"/>
        <v>#VALUE!</v>
      </c>
      <c r="S94" s="25" t="e">
        <f t="shared" si="0"/>
        <v>#VALUE!</v>
      </c>
      <c r="T94" s="25" t="e">
        <f t="shared" si="0"/>
        <v>#VALUE!</v>
      </c>
    </row>
    <row r="95" spans="1:22" x14ac:dyDescent="0.25">
      <c r="A95" s="18" t="s">
        <v>192</v>
      </c>
      <c r="B95" s="18"/>
      <c r="C95" s="18"/>
      <c r="D95" s="18"/>
      <c r="E95" s="18"/>
      <c r="F95" s="18"/>
      <c r="G95" s="19" t="s">
        <v>65</v>
      </c>
      <c r="I95" s="27" t="e">
        <f>H94&amp;"/"&amp;I94</f>
        <v>#VALUE!</v>
      </c>
      <c r="J95" s="27" t="s">
        <v>175</v>
      </c>
      <c r="K95" s="27" t="s">
        <v>77</v>
      </c>
      <c r="L95" s="27" t="e">
        <f>L93&amp;"/"&amp;L94</f>
        <v>#VALUE!</v>
      </c>
      <c r="M95" s="27" t="e">
        <f>M93&amp;"/"&amp;M94</f>
        <v>#VALUE!</v>
      </c>
      <c r="N95" s="27" t="e">
        <f t="shared" ref="N95:T95" si="1">N93&amp;"/"&amp;N94</f>
        <v>#VALUE!</v>
      </c>
      <c r="O95" s="27" t="e">
        <f t="shared" si="1"/>
        <v>#VALUE!</v>
      </c>
      <c r="P95" s="27" t="e">
        <f t="shared" si="1"/>
        <v>#VALUE!</v>
      </c>
      <c r="Q95" s="27" t="e">
        <f t="shared" si="1"/>
        <v>#VALUE!</v>
      </c>
      <c r="R95" s="27" t="e">
        <f t="shared" si="1"/>
        <v>#VALUE!</v>
      </c>
      <c r="S95" s="27" t="e">
        <f t="shared" si="1"/>
        <v>#VALUE!</v>
      </c>
      <c r="T95" s="27" t="e">
        <f t="shared" si="1"/>
        <v>#VALUE!</v>
      </c>
    </row>
    <row r="96" spans="1:22" ht="47.25" customHeight="1" x14ac:dyDescent="0.25">
      <c r="A96" s="18" t="s">
        <v>192</v>
      </c>
      <c r="B96" s="18"/>
      <c r="C96" s="18"/>
      <c r="D96" s="18"/>
      <c r="E96" s="18"/>
      <c r="F96" s="18"/>
      <c r="G96" s="19" t="s">
        <v>65</v>
      </c>
      <c r="H96" s="28"/>
      <c r="I96" s="29" t="str">
        <f>IF(J94="LTP","AP","LTP")</f>
        <v>LTP</v>
      </c>
      <c r="J96" s="29" t="str">
        <f>IF(J94="LTP","LTP","AP")</f>
        <v>AP</v>
      </c>
      <c r="K96" s="29"/>
      <c r="L96" s="29" t="str">
        <f>J96</f>
        <v>AP</v>
      </c>
      <c r="M96" s="29" t="str">
        <f>L96</f>
        <v>AP</v>
      </c>
      <c r="N96" s="29" t="str">
        <f t="shared" ref="N96:T96" si="2">M96</f>
        <v>AP</v>
      </c>
      <c r="O96" s="29" t="str">
        <f t="shared" si="2"/>
        <v>AP</v>
      </c>
      <c r="P96" s="29" t="str">
        <f t="shared" si="2"/>
        <v>AP</v>
      </c>
      <c r="Q96" s="29" t="str">
        <f t="shared" si="2"/>
        <v>AP</v>
      </c>
      <c r="R96" s="29" t="str">
        <f t="shared" si="2"/>
        <v>AP</v>
      </c>
      <c r="S96" s="29" t="str">
        <f t="shared" si="2"/>
        <v>AP</v>
      </c>
      <c r="T96" s="29" t="str">
        <f t="shared" si="2"/>
        <v>AP</v>
      </c>
    </row>
    <row r="97" spans="1:20" x14ac:dyDescent="0.25">
      <c r="A97" s="18" t="s">
        <v>192</v>
      </c>
      <c r="B97" s="18"/>
      <c r="C97" s="18"/>
      <c r="D97" s="18"/>
      <c r="E97" s="18"/>
      <c r="F97" s="18"/>
      <c r="G97" s="19" t="s">
        <v>65</v>
      </c>
      <c r="H97" s="44"/>
      <c r="I97" s="30" t="s">
        <v>179</v>
      </c>
      <c r="J97" s="30" t="s">
        <v>179</v>
      </c>
      <c r="K97" s="30" t="s">
        <v>179</v>
      </c>
      <c r="L97" s="30" t="s">
        <v>179</v>
      </c>
      <c r="M97" s="30" t="s">
        <v>179</v>
      </c>
      <c r="N97" s="30" t="s">
        <v>179</v>
      </c>
      <c r="O97" s="30" t="s">
        <v>179</v>
      </c>
      <c r="P97" s="30" t="s">
        <v>179</v>
      </c>
      <c r="Q97" s="30" t="s">
        <v>179</v>
      </c>
      <c r="R97" s="30" t="s">
        <v>179</v>
      </c>
      <c r="S97" s="30" t="s">
        <v>179</v>
      </c>
      <c r="T97" s="30" t="s">
        <v>179</v>
      </c>
    </row>
    <row r="98" spans="1:20" x14ac:dyDescent="0.25">
      <c r="A98" s="18" t="s">
        <v>167</v>
      </c>
      <c r="B98" s="18" t="s">
        <v>114</v>
      </c>
      <c r="C98" s="18"/>
      <c r="D98" s="18"/>
      <c r="E98" s="18"/>
      <c r="F98" s="18"/>
      <c r="G98" s="19"/>
      <c r="H98" s="318" t="s">
        <v>114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x14ac:dyDescent="0.25">
      <c r="A99" s="18" t="s">
        <v>169</v>
      </c>
      <c r="B99" s="18" t="s">
        <v>170</v>
      </c>
      <c r="C99" s="18" t="s">
        <v>218</v>
      </c>
      <c r="D99" s="23"/>
      <c r="E99" s="18"/>
      <c r="F99" s="18"/>
      <c r="G99" s="19" t="s">
        <v>65</v>
      </c>
      <c r="H99" s="31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x14ac:dyDescent="0.25">
      <c r="A100" s="18" t="s">
        <v>176</v>
      </c>
      <c r="B100" s="23" t="s">
        <v>177</v>
      </c>
      <c r="C100" s="18" t="s">
        <v>178</v>
      </c>
      <c r="D100" s="23"/>
      <c r="E100" s="18"/>
      <c r="F100" s="18"/>
      <c r="G100" s="19"/>
      <c r="H100" s="320"/>
    </row>
    <row r="101" spans="1:20" x14ac:dyDescent="0.25">
      <c r="A101" s="18" t="s">
        <v>180</v>
      </c>
      <c r="B101" s="18" t="s">
        <v>181</v>
      </c>
      <c r="C101" s="18" t="s">
        <v>178</v>
      </c>
      <c r="D101" s="18"/>
      <c r="E101" s="18"/>
      <c r="F101" s="18"/>
      <c r="G101" s="19" t="s">
        <v>65</v>
      </c>
      <c r="H101" s="321" t="s">
        <v>219</v>
      </c>
      <c r="I101" s="31"/>
      <c r="J101" s="31"/>
      <c r="K101" s="31"/>
    </row>
    <row r="102" spans="1:20" x14ac:dyDescent="0.25">
      <c r="A102" s="18" t="s">
        <v>288</v>
      </c>
      <c r="B102" s="18" t="s">
        <v>289</v>
      </c>
      <c r="C102" s="18"/>
      <c r="D102" s="18"/>
      <c r="E102" s="18"/>
      <c r="F102" s="18"/>
      <c r="G102" s="19" t="s">
        <v>65</v>
      </c>
      <c r="H102" s="321"/>
      <c r="I102" s="31"/>
      <c r="J102" s="31"/>
      <c r="K102" s="31"/>
    </row>
    <row r="103" spans="1:20" x14ac:dyDescent="0.25">
      <c r="A103" s="18" t="s">
        <v>183</v>
      </c>
      <c r="B103" s="18" t="s">
        <v>206</v>
      </c>
      <c r="C103" s="18" t="s">
        <v>207</v>
      </c>
      <c r="D103" s="23" t="s">
        <v>186</v>
      </c>
      <c r="E103" s="23" t="s">
        <v>208</v>
      </c>
      <c r="F103" s="18"/>
      <c r="G103" s="19" t="s">
        <v>65</v>
      </c>
      <c r="H103" s="322"/>
      <c r="I103" s="32"/>
      <c r="J103" s="32"/>
      <c r="K103" s="32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s="18" t="s">
        <v>183</v>
      </c>
      <c r="B104" s="18" t="s">
        <v>206</v>
      </c>
      <c r="C104" s="18" t="s">
        <v>207</v>
      </c>
      <c r="D104" s="23" t="s">
        <v>186</v>
      </c>
      <c r="E104" s="23" t="s">
        <v>209</v>
      </c>
      <c r="F104" s="18"/>
      <c r="G104" s="19" t="s">
        <v>65</v>
      </c>
      <c r="H104" s="322"/>
      <c r="I104" s="32"/>
      <c r="J104" s="32"/>
      <c r="K104" s="32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s="18" t="s">
        <v>173</v>
      </c>
      <c r="B105" s="18"/>
      <c r="C105" s="18"/>
      <c r="D105" s="23"/>
      <c r="E105" s="23"/>
      <c r="F105" s="18"/>
      <c r="G105" s="19" t="s">
        <v>65</v>
      </c>
      <c r="H105" s="322" t="s">
        <v>210</v>
      </c>
      <c r="I105" s="32"/>
      <c r="J105" s="32"/>
      <c r="K105" s="32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s="18" t="s">
        <v>183</v>
      </c>
      <c r="B106" s="18" t="s">
        <v>206</v>
      </c>
      <c r="C106" s="18" t="s">
        <v>207</v>
      </c>
      <c r="D106" s="23" t="s">
        <v>186</v>
      </c>
      <c r="E106" s="23" t="s">
        <v>211</v>
      </c>
      <c r="F106" s="18"/>
      <c r="G106" s="19" t="s">
        <v>65</v>
      </c>
      <c r="H106" s="322"/>
      <c r="I106" s="32"/>
      <c r="J106" s="32"/>
      <c r="K106" s="32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s="18" t="s">
        <v>183</v>
      </c>
      <c r="B107" s="18" t="s">
        <v>206</v>
      </c>
      <c r="C107" s="18" t="s">
        <v>207</v>
      </c>
      <c r="D107" s="23" t="s">
        <v>186</v>
      </c>
      <c r="E107" s="23" t="s">
        <v>212</v>
      </c>
      <c r="F107" s="18"/>
      <c r="G107" s="19" t="s">
        <v>65</v>
      </c>
      <c r="H107" s="322"/>
      <c r="I107" s="32"/>
      <c r="J107" s="32"/>
      <c r="K107" s="32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s="18" t="s">
        <v>173</v>
      </c>
      <c r="B108" s="18"/>
      <c r="C108" s="18"/>
      <c r="D108" s="23"/>
      <c r="E108" s="23"/>
      <c r="F108" s="18"/>
      <c r="G108" s="19" t="s">
        <v>65</v>
      </c>
      <c r="H108" s="322"/>
      <c r="I108" s="32"/>
      <c r="J108" s="32"/>
      <c r="K108" s="32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 thickBot="1" x14ac:dyDescent="0.3">
      <c r="A109" s="18" t="s">
        <v>173</v>
      </c>
      <c r="B109" s="18"/>
      <c r="C109" s="18"/>
      <c r="D109" s="18"/>
      <c r="E109" s="18"/>
      <c r="F109" s="18"/>
      <c r="G109" s="19"/>
      <c r="H109" s="323" t="s">
        <v>213</v>
      </c>
      <c r="I109" s="34">
        <f t="shared" ref="I109:T109" si="3">SUBTOTAL(9,I101:I108)</f>
        <v>0</v>
      </c>
      <c r="J109" s="34">
        <f t="shared" si="3"/>
        <v>0</v>
      </c>
      <c r="K109" s="34"/>
      <c r="L109" s="34">
        <f t="shared" si="3"/>
        <v>0</v>
      </c>
      <c r="M109" s="34">
        <f t="shared" si="3"/>
        <v>0</v>
      </c>
      <c r="N109" s="34">
        <f t="shared" si="3"/>
        <v>0</v>
      </c>
      <c r="O109" s="34">
        <f t="shared" si="3"/>
        <v>0</v>
      </c>
      <c r="P109" s="34">
        <f t="shared" si="3"/>
        <v>0</v>
      </c>
      <c r="Q109" s="34">
        <f t="shared" si="3"/>
        <v>0</v>
      </c>
      <c r="R109" s="34">
        <f t="shared" si="3"/>
        <v>0</v>
      </c>
      <c r="S109" s="34">
        <f t="shared" si="3"/>
        <v>0</v>
      </c>
      <c r="T109" s="34">
        <f t="shared" si="3"/>
        <v>0</v>
      </c>
    </row>
    <row r="110" spans="1:20" x14ac:dyDescent="0.25">
      <c r="A110" s="18" t="s">
        <v>173</v>
      </c>
      <c r="B110" s="18"/>
      <c r="C110" s="18"/>
      <c r="D110" s="18"/>
      <c r="E110" s="18"/>
      <c r="F110" s="18"/>
      <c r="G110" s="19"/>
      <c r="H110" s="320"/>
    </row>
    <row r="111" spans="1:20" x14ac:dyDescent="0.25">
      <c r="A111" s="18" t="s">
        <v>180</v>
      </c>
      <c r="B111" s="18" t="s">
        <v>194</v>
      </c>
      <c r="C111" s="18" t="s">
        <v>178</v>
      </c>
      <c r="D111" s="18"/>
      <c r="E111" s="18"/>
      <c r="F111" s="18"/>
      <c r="G111" s="19" t="s">
        <v>65</v>
      </c>
      <c r="H111" s="321" t="s">
        <v>214</v>
      </c>
      <c r="I111" s="31"/>
      <c r="J111" s="31"/>
      <c r="K111" s="31"/>
    </row>
    <row r="112" spans="1:20" x14ac:dyDescent="0.25">
      <c r="A112" s="18" t="s">
        <v>173</v>
      </c>
      <c r="B112" s="18"/>
      <c r="C112" s="18"/>
      <c r="D112" s="18"/>
      <c r="E112" s="18"/>
      <c r="F112" s="18"/>
      <c r="G112" s="19"/>
      <c r="H112" s="322" t="s">
        <v>220</v>
      </c>
      <c r="I112" s="31"/>
      <c r="J112" s="31"/>
      <c r="K112" s="31"/>
    </row>
    <row r="113" spans="1:20" x14ac:dyDescent="0.25">
      <c r="A113" s="18" t="s">
        <v>221</v>
      </c>
      <c r="B113" s="18"/>
      <c r="C113" s="18" t="s">
        <v>222</v>
      </c>
      <c r="D113" s="23" t="s">
        <v>186</v>
      </c>
      <c r="E113" s="23" t="s">
        <v>223</v>
      </c>
      <c r="F113" s="18"/>
      <c r="G113" s="19" t="s">
        <v>65</v>
      </c>
      <c r="H113" s="322" t="str">
        <f>"-  to meet additional demand"</f>
        <v>-  to meet additional demand</v>
      </c>
      <c r="I113" s="32"/>
      <c r="J113" s="32"/>
      <c r="K113" s="32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s="18" t="s">
        <v>221</v>
      </c>
      <c r="B114" s="18"/>
      <c r="C114" s="18" t="s">
        <v>222</v>
      </c>
      <c r="D114" s="23" t="s">
        <v>186</v>
      </c>
      <c r="E114" s="23" t="s">
        <v>224</v>
      </c>
      <c r="F114" s="18"/>
      <c r="G114" s="19" t="s">
        <v>65</v>
      </c>
      <c r="H114" s="322" t="str">
        <f>"-  to improve level of service"</f>
        <v>-  to improve level of service</v>
      </c>
      <c r="I114" s="32"/>
      <c r="J114" s="32"/>
      <c r="K114" s="32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s="18" t="s">
        <v>221</v>
      </c>
      <c r="B115" s="18"/>
      <c r="C115" s="18" t="s">
        <v>222</v>
      </c>
      <c r="D115" s="23" t="s">
        <v>186</v>
      </c>
      <c r="E115" s="23" t="s">
        <v>225</v>
      </c>
      <c r="F115" s="18"/>
      <c r="G115" s="19" t="s">
        <v>65</v>
      </c>
      <c r="H115" s="322" t="str">
        <f>"-  to replace existing assets"</f>
        <v>-  to replace existing assets</v>
      </c>
      <c r="I115" s="32"/>
      <c r="J115" s="32"/>
      <c r="K115" s="32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s="18" t="s">
        <v>173</v>
      </c>
      <c r="B116" s="18"/>
      <c r="C116" s="18"/>
      <c r="D116" s="23"/>
      <c r="E116" s="23"/>
      <c r="F116" s="18"/>
      <c r="G116" s="19" t="s">
        <v>65</v>
      </c>
      <c r="H116" s="322" t="s">
        <v>215</v>
      </c>
      <c r="I116" s="32"/>
      <c r="J116" s="32"/>
      <c r="K116" s="32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s="18" t="s">
        <v>173</v>
      </c>
      <c r="B117" s="18"/>
      <c r="C117" s="18"/>
      <c r="D117" s="23"/>
      <c r="E117" s="23"/>
      <c r="F117" s="18"/>
      <c r="G117" s="19" t="s">
        <v>65</v>
      </c>
      <c r="H117" s="322" t="s">
        <v>216</v>
      </c>
      <c r="I117" s="32"/>
      <c r="J117" s="32"/>
      <c r="K117" s="32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s="18" t="s">
        <v>173</v>
      </c>
      <c r="B118" s="18"/>
      <c r="C118" s="18"/>
      <c r="D118" s="23"/>
      <c r="E118" s="23"/>
      <c r="F118" s="18"/>
      <c r="G118" s="19" t="s">
        <v>65</v>
      </c>
      <c r="H118" s="322"/>
      <c r="I118" s="32"/>
      <c r="J118" s="32"/>
      <c r="K118" s="32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 thickBot="1" x14ac:dyDescent="0.3">
      <c r="A119" s="18" t="s">
        <v>173</v>
      </c>
      <c r="B119" s="18"/>
      <c r="C119" s="18"/>
      <c r="D119" s="18"/>
      <c r="E119" s="18"/>
      <c r="F119" s="18"/>
      <c r="G119" s="19"/>
      <c r="H119" s="323" t="s">
        <v>217</v>
      </c>
      <c r="I119" s="34">
        <f t="shared" ref="I119:T119" si="4">SUBTOTAL(9,I111:I118)</f>
        <v>0</v>
      </c>
      <c r="J119" s="34">
        <f t="shared" si="4"/>
        <v>0</v>
      </c>
      <c r="K119" s="34"/>
      <c r="L119" s="34">
        <f t="shared" si="4"/>
        <v>0</v>
      </c>
      <c r="M119" s="34">
        <f t="shared" si="4"/>
        <v>0</v>
      </c>
      <c r="N119" s="34">
        <f t="shared" si="4"/>
        <v>0</v>
      </c>
      <c r="O119" s="34">
        <f t="shared" si="4"/>
        <v>0</v>
      </c>
      <c r="P119" s="34">
        <f t="shared" si="4"/>
        <v>0</v>
      </c>
      <c r="Q119" s="34">
        <f t="shared" si="4"/>
        <v>0</v>
      </c>
      <c r="R119" s="34">
        <f t="shared" si="4"/>
        <v>0</v>
      </c>
      <c r="S119" s="34">
        <f t="shared" si="4"/>
        <v>0</v>
      </c>
      <c r="T119" s="34">
        <f t="shared" si="4"/>
        <v>0</v>
      </c>
    </row>
    <row r="120" spans="1:20" x14ac:dyDescent="0.25">
      <c r="A120" s="18" t="s">
        <v>173</v>
      </c>
      <c r="B120" s="18"/>
      <c r="C120" s="18"/>
      <c r="D120" s="18"/>
      <c r="E120" s="18"/>
      <c r="F120" s="18"/>
      <c r="G120" s="19"/>
      <c r="H120" s="43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s="324" customFormat="1" ht="21" x14ac:dyDescent="0.35">
      <c r="A121" s="18" t="s">
        <v>173</v>
      </c>
      <c r="B121" s="18"/>
      <c r="C121" s="18"/>
      <c r="D121" s="18"/>
      <c r="E121" s="18"/>
      <c r="F121" s="18"/>
      <c r="G121" s="19"/>
      <c r="H121" s="325" t="s">
        <v>239</v>
      </c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</row>
    <row r="122" spans="1:20" x14ac:dyDescent="0.25">
      <c r="A122" s="18" t="s">
        <v>192</v>
      </c>
      <c r="B122" s="18"/>
      <c r="C122" s="18"/>
      <c r="D122" s="18"/>
      <c r="E122" s="18"/>
      <c r="F122" s="18"/>
      <c r="G122" s="19"/>
      <c r="H122" s="55" t="s">
        <v>290</v>
      </c>
      <c r="I122" s="31"/>
      <c r="J122" s="31"/>
      <c r="K122" s="31"/>
    </row>
    <row r="123" spans="1:20" x14ac:dyDescent="0.25">
      <c r="A123" s="18" t="s">
        <v>192</v>
      </c>
      <c r="B123" s="18"/>
      <c r="C123" s="18"/>
      <c r="D123" s="18"/>
      <c r="E123" s="18"/>
      <c r="F123" s="18"/>
      <c r="G123" s="19" t="s">
        <v>65</v>
      </c>
      <c r="H123" s="48" t="str">
        <f>"-  to meet additional demand"</f>
        <v>-  to meet additional demand</v>
      </c>
      <c r="I123" s="32">
        <f t="shared" ref="I123:J125" si="5">I113</f>
        <v>0</v>
      </c>
      <c r="J123" s="32">
        <f t="shared" si="5"/>
        <v>0</v>
      </c>
      <c r="K123" s="32">
        <f>J123-I123</f>
        <v>0</v>
      </c>
      <c r="L123" s="32">
        <f t="shared" ref="L123:T123" si="6">L113</f>
        <v>0</v>
      </c>
      <c r="M123" s="32">
        <f t="shared" si="6"/>
        <v>0</v>
      </c>
      <c r="N123" s="32">
        <f t="shared" si="6"/>
        <v>0</v>
      </c>
      <c r="O123" s="32">
        <f t="shared" si="6"/>
        <v>0</v>
      </c>
      <c r="P123" s="32">
        <f t="shared" si="6"/>
        <v>0</v>
      </c>
      <c r="Q123" s="32">
        <f t="shared" si="6"/>
        <v>0</v>
      </c>
      <c r="R123" s="32">
        <f t="shared" si="6"/>
        <v>0</v>
      </c>
      <c r="S123" s="32">
        <f t="shared" si="6"/>
        <v>0</v>
      </c>
      <c r="T123" s="32">
        <f t="shared" si="6"/>
        <v>0</v>
      </c>
    </row>
    <row r="124" spans="1:20" x14ac:dyDescent="0.25">
      <c r="A124" s="18" t="s">
        <v>192</v>
      </c>
      <c r="B124" s="18"/>
      <c r="C124" s="18"/>
      <c r="D124" s="18"/>
      <c r="E124" s="18"/>
      <c r="F124" s="18"/>
      <c r="G124" s="19" t="s">
        <v>65</v>
      </c>
      <c r="H124" s="48" t="str">
        <f>"-  to improve level of service"</f>
        <v>-  to improve level of service</v>
      </c>
      <c r="I124" s="32">
        <f t="shared" si="5"/>
        <v>0</v>
      </c>
      <c r="J124" s="32">
        <f t="shared" si="5"/>
        <v>0</v>
      </c>
      <c r="K124" s="32">
        <f t="shared" ref="K124:K125" si="7">J124-I124</f>
        <v>0</v>
      </c>
      <c r="L124" s="32">
        <f t="shared" ref="L124:T124" si="8">L114</f>
        <v>0</v>
      </c>
      <c r="M124" s="32">
        <f t="shared" si="8"/>
        <v>0</v>
      </c>
      <c r="N124" s="32">
        <f t="shared" si="8"/>
        <v>0</v>
      </c>
      <c r="O124" s="32">
        <f t="shared" si="8"/>
        <v>0</v>
      </c>
      <c r="P124" s="32">
        <f t="shared" si="8"/>
        <v>0</v>
      </c>
      <c r="Q124" s="32">
        <f t="shared" si="8"/>
        <v>0</v>
      </c>
      <c r="R124" s="32">
        <f t="shared" si="8"/>
        <v>0</v>
      </c>
      <c r="S124" s="32">
        <f t="shared" si="8"/>
        <v>0</v>
      </c>
      <c r="T124" s="32">
        <f t="shared" si="8"/>
        <v>0</v>
      </c>
    </row>
    <row r="125" spans="1:20" x14ac:dyDescent="0.25">
      <c r="A125" s="18" t="s">
        <v>192</v>
      </c>
      <c r="B125" s="18"/>
      <c r="C125" s="18"/>
      <c r="D125" s="18"/>
      <c r="E125" s="18"/>
      <c r="F125" s="18"/>
      <c r="G125" s="19" t="s">
        <v>65</v>
      </c>
      <c r="H125" s="48" t="str">
        <f>"-  to replace existing assets"</f>
        <v>-  to replace existing assets</v>
      </c>
      <c r="I125" s="32">
        <f t="shared" si="5"/>
        <v>0</v>
      </c>
      <c r="J125" s="32">
        <f t="shared" si="5"/>
        <v>0</v>
      </c>
      <c r="K125" s="32">
        <f t="shared" si="7"/>
        <v>0</v>
      </c>
      <c r="L125" s="32">
        <f t="shared" ref="L125:T125" si="9">L115</f>
        <v>0</v>
      </c>
      <c r="M125" s="32">
        <f t="shared" si="9"/>
        <v>0</v>
      </c>
      <c r="N125" s="32">
        <f t="shared" si="9"/>
        <v>0</v>
      </c>
      <c r="O125" s="32">
        <f t="shared" si="9"/>
        <v>0</v>
      </c>
      <c r="P125" s="32">
        <f t="shared" si="9"/>
        <v>0</v>
      </c>
      <c r="Q125" s="32">
        <f t="shared" si="9"/>
        <v>0</v>
      </c>
      <c r="R125" s="32">
        <f t="shared" si="9"/>
        <v>0</v>
      </c>
      <c r="S125" s="32">
        <f t="shared" si="9"/>
        <v>0</v>
      </c>
      <c r="T125" s="32">
        <f t="shared" si="9"/>
        <v>0</v>
      </c>
    </row>
    <row r="126" spans="1:20" x14ac:dyDescent="0.25">
      <c r="A126" s="18" t="s">
        <v>192</v>
      </c>
      <c r="B126" s="18"/>
      <c r="C126" s="18"/>
      <c r="D126" s="18"/>
      <c r="E126" s="18"/>
      <c r="F126" s="18"/>
      <c r="G126" s="19" t="s">
        <v>65</v>
      </c>
      <c r="H126" s="28"/>
      <c r="I126" s="32"/>
      <c r="J126" s="32"/>
      <c r="K126" s="32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 thickBot="1" x14ac:dyDescent="0.3">
      <c r="A127" s="18" t="s">
        <v>192</v>
      </c>
      <c r="B127" s="18"/>
      <c r="C127" s="18"/>
      <c r="D127" s="18"/>
      <c r="E127" s="18"/>
      <c r="F127" s="18"/>
      <c r="G127" s="19"/>
      <c r="H127" s="56" t="s">
        <v>291</v>
      </c>
      <c r="I127" s="34">
        <f>SUBTOTAL(9,I122:I126)</f>
        <v>0</v>
      </c>
      <c r="J127" s="34">
        <f t="shared" ref="J127:T127" si="10">SUBTOTAL(9,J122:J126)</f>
        <v>0</v>
      </c>
      <c r="K127" s="34">
        <f t="shared" si="10"/>
        <v>0</v>
      </c>
      <c r="L127" s="34">
        <f t="shared" si="10"/>
        <v>0</v>
      </c>
      <c r="M127" s="34">
        <f t="shared" si="10"/>
        <v>0</v>
      </c>
      <c r="N127" s="34">
        <f t="shared" si="10"/>
        <v>0</v>
      </c>
      <c r="O127" s="34">
        <f t="shared" si="10"/>
        <v>0</v>
      </c>
      <c r="P127" s="34">
        <f t="shared" si="10"/>
        <v>0</v>
      </c>
      <c r="Q127" s="34">
        <f t="shared" si="10"/>
        <v>0</v>
      </c>
      <c r="R127" s="34">
        <f t="shared" si="10"/>
        <v>0</v>
      </c>
      <c r="S127" s="34">
        <f t="shared" si="10"/>
        <v>0</v>
      </c>
      <c r="T127" s="34">
        <f t="shared" si="10"/>
        <v>0</v>
      </c>
    </row>
    <row r="128" spans="1:20" x14ac:dyDescent="0.25">
      <c r="A128" s="18" t="s">
        <v>292</v>
      </c>
      <c r="B128" s="18"/>
      <c r="C128" s="18"/>
      <c r="D128" s="18"/>
      <c r="E128" s="18"/>
      <c r="F128" s="18"/>
      <c r="G128" s="19" t="s">
        <v>65</v>
      </c>
    </row>
    <row r="129" spans="1:20" x14ac:dyDescent="0.25">
      <c r="A129" s="18" t="s">
        <v>192</v>
      </c>
    </row>
    <row r="130" spans="1:20" ht="15.75" thickBot="1" x14ac:dyDescent="0.3">
      <c r="A130" s="18" t="s">
        <v>192</v>
      </c>
      <c r="B130" s="18"/>
      <c r="C130" s="18"/>
      <c r="D130" s="18"/>
      <c r="E130" s="18"/>
      <c r="F130" s="18"/>
      <c r="G130" s="19"/>
      <c r="H130" s="56" t="s">
        <v>293</v>
      </c>
      <c r="I130" s="34">
        <f>SUBTOTAL(9,I112:I129)/2</f>
        <v>0</v>
      </c>
      <c r="J130" s="34">
        <f>SUBTOTAL(9,J112:J129)/2</f>
        <v>0</v>
      </c>
      <c r="K130" s="34">
        <f t="shared" ref="K130:T130" si="11">SUBTOTAL(9,K112:K129)/2</f>
        <v>0</v>
      </c>
      <c r="L130" s="34">
        <f t="shared" si="11"/>
        <v>0</v>
      </c>
      <c r="M130" s="34">
        <f t="shared" si="11"/>
        <v>0</v>
      </c>
      <c r="N130" s="34">
        <f t="shared" si="11"/>
        <v>0</v>
      </c>
      <c r="O130" s="34">
        <f t="shared" si="11"/>
        <v>0</v>
      </c>
      <c r="P130" s="34">
        <f t="shared" si="11"/>
        <v>0</v>
      </c>
      <c r="Q130" s="34">
        <f t="shared" si="11"/>
        <v>0</v>
      </c>
      <c r="R130" s="34">
        <f t="shared" si="11"/>
        <v>0</v>
      </c>
      <c r="S130" s="34">
        <f t="shared" si="11"/>
        <v>0</v>
      </c>
      <c r="T130" s="34">
        <f t="shared" si="11"/>
        <v>0</v>
      </c>
    </row>
    <row r="131" spans="1:20" x14ac:dyDescent="0.25">
      <c r="A131" s="18" t="s">
        <v>192</v>
      </c>
    </row>
    <row r="132" spans="1:20" x14ac:dyDescent="0.25">
      <c r="A132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9"/>
  <sheetViews>
    <sheetView showGridLines="0" tabSelected="1" topLeftCell="B113" zoomScale="85" zoomScaleNormal="85" workbookViewId="0">
      <selection activeCell="D121" sqref="D121"/>
    </sheetView>
  </sheetViews>
  <sheetFormatPr defaultRowHeight="15" x14ac:dyDescent="0.25"/>
  <cols>
    <col min="1" max="1" width="14.7109375" style="51" hidden="1" customWidth="1"/>
    <col min="2" max="2" width="70" customWidth="1"/>
    <col min="3" max="12" width="18.85546875" customWidth="1"/>
    <col min="13" max="13" width="18.7109375" customWidth="1"/>
  </cols>
  <sheetData>
    <row r="1" spans="1:13" s="1" customFormat="1" hidden="1" x14ac:dyDescent="0.25">
      <c r="A1" s="2" t="s">
        <v>0</v>
      </c>
      <c r="B1" s="1" t="s">
        <v>339</v>
      </c>
    </row>
    <row r="2" spans="1:13" ht="18.75" hidden="1" x14ac:dyDescent="0.3">
      <c r="A2" s="18" t="s">
        <v>167</v>
      </c>
      <c r="B2" s="22" t="s">
        <v>168</v>
      </c>
    </row>
    <row r="3" spans="1:13" ht="18.75" hidden="1" x14ac:dyDescent="0.3">
      <c r="A3" s="18" t="s">
        <v>169</v>
      </c>
      <c r="B3" s="22" t="s">
        <v>172</v>
      </c>
      <c r="E3" s="24">
        <f>LEFT(D5,4)+1</f>
        <v>2022</v>
      </c>
      <c r="F3" s="24">
        <f t="shared" ref="F3:M4" si="0">E3+1</f>
        <v>2023</v>
      </c>
      <c r="G3" s="24">
        <f t="shared" si="0"/>
        <v>2024</v>
      </c>
      <c r="H3" s="24">
        <f t="shared" si="0"/>
        <v>2025</v>
      </c>
      <c r="I3" s="24">
        <f t="shared" si="0"/>
        <v>2026</v>
      </c>
      <c r="J3" s="24">
        <f t="shared" si="0"/>
        <v>2027</v>
      </c>
      <c r="K3" s="24">
        <f t="shared" si="0"/>
        <v>2028</v>
      </c>
      <c r="L3" s="24">
        <f t="shared" si="0"/>
        <v>2029</v>
      </c>
      <c r="M3" s="24">
        <f t="shared" si="0"/>
        <v>2030</v>
      </c>
    </row>
    <row r="4" spans="1:13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5">
        <f>RIGHT(D5,2)+1</f>
        <v>23</v>
      </c>
      <c r="F4" s="25">
        <f t="shared" si="0"/>
        <v>24</v>
      </c>
      <c r="G4" s="25">
        <f t="shared" si="0"/>
        <v>25</v>
      </c>
      <c r="H4" s="25">
        <f t="shared" si="0"/>
        <v>26</v>
      </c>
      <c r="I4" s="25">
        <f t="shared" si="0"/>
        <v>27</v>
      </c>
      <c r="J4" s="25">
        <f t="shared" si="0"/>
        <v>28</v>
      </c>
      <c r="K4" s="25">
        <f t="shared" si="0"/>
        <v>29</v>
      </c>
      <c r="L4" s="25">
        <f t="shared" si="0"/>
        <v>30</v>
      </c>
      <c r="M4" s="25">
        <f t="shared" si="0"/>
        <v>31</v>
      </c>
    </row>
    <row r="5" spans="1:13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tr">
        <f t="shared" ref="E5:M5" si="1">E3&amp;"/"&amp;E4</f>
        <v>2022/23</v>
      </c>
      <c r="F5" s="27" t="str">
        <f t="shared" si="1"/>
        <v>2023/24</v>
      </c>
      <c r="G5" s="27" t="str">
        <f t="shared" si="1"/>
        <v>2024/25</v>
      </c>
      <c r="H5" s="27" t="str">
        <f t="shared" si="1"/>
        <v>2025/26</v>
      </c>
      <c r="I5" s="27" t="str">
        <f t="shared" si="1"/>
        <v>2026/27</v>
      </c>
      <c r="J5" s="27" t="str">
        <f t="shared" si="1"/>
        <v>2027/28</v>
      </c>
      <c r="K5" s="27" t="str">
        <f t="shared" si="1"/>
        <v>2028/29</v>
      </c>
      <c r="L5" s="27" t="str">
        <f t="shared" si="1"/>
        <v>2029/30</v>
      </c>
      <c r="M5" s="27" t="str">
        <f t="shared" si="1"/>
        <v>2030/31</v>
      </c>
    </row>
    <row r="6" spans="1:13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 t="str">
        <f>D6</f>
        <v>LTP</v>
      </c>
      <c r="F6" s="29" t="str">
        <f t="shared" ref="F6:M6" si="2">E6</f>
        <v>LTP</v>
      </c>
      <c r="G6" s="29" t="str">
        <f t="shared" si="2"/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</row>
    <row r="7" spans="1:13" hidden="1" x14ac:dyDescent="0.25">
      <c r="A7" s="18" t="s">
        <v>176</v>
      </c>
      <c r="B7" s="59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</row>
    <row r="8" spans="1:13" hidden="1" x14ac:dyDescent="0.25">
      <c r="A8" s="18" t="s">
        <v>180</v>
      </c>
      <c r="B8" s="60" t="s">
        <v>182</v>
      </c>
      <c r="C8" s="31"/>
      <c r="D8" s="31"/>
    </row>
    <row r="9" spans="1:13" hidden="1" x14ac:dyDescent="0.25">
      <c r="A9" s="18" t="s">
        <v>173</v>
      </c>
      <c r="B9" s="61"/>
      <c r="C9" s="32"/>
      <c r="D9" s="32"/>
      <c r="E9" s="33"/>
      <c r="F9" s="33"/>
      <c r="G9" s="33"/>
      <c r="H9" s="33"/>
      <c r="I9" s="33"/>
      <c r="J9" s="33"/>
      <c r="K9" s="33"/>
      <c r="L9" s="33"/>
      <c r="M9" s="33"/>
    </row>
    <row r="10" spans="1:13" hidden="1" x14ac:dyDescent="0.25">
      <c r="A10" s="18" t="s">
        <v>173</v>
      </c>
      <c r="B10" s="61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</row>
    <row r="11" spans="1:13" hidden="1" x14ac:dyDescent="0.25">
      <c r="A11" s="18" t="s">
        <v>183</v>
      </c>
      <c r="B11" s="61" t="s">
        <v>295</v>
      </c>
      <c r="C11" s="32">
        <v>8972.0339299999996</v>
      </c>
      <c r="D11" s="32">
        <v>8615.9168100000006</v>
      </c>
      <c r="E11" s="33">
        <v>10147.71963</v>
      </c>
      <c r="F11" s="33">
        <v>9311.3635900000008</v>
      </c>
      <c r="G11" s="33">
        <v>9730.7792800000007</v>
      </c>
      <c r="H11" s="33">
        <v>9309.2302099999997</v>
      </c>
      <c r="I11" s="33">
        <v>9449.8769900000007</v>
      </c>
      <c r="J11" s="33">
        <v>9616.5573800000002</v>
      </c>
      <c r="K11" s="33">
        <v>9893.9215199999999</v>
      </c>
      <c r="L11" s="33">
        <v>10177.66433</v>
      </c>
      <c r="M11" s="33">
        <v>10466.72018</v>
      </c>
    </row>
    <row r="12" spans="1:13" hidden="1" x14ac:dyDescent="0.25">
      <c r="A12" s="18" t="s">
        <v>183</v>
      </c>
      <c r="B12" s="61" t="s">
        <v>244</v>
      </c>
      <c r="C12" s="32">
        <v>147778.51259999999</v>
      </c>
      <c r="D12" s="32">
        <v>155429.54719000001</v>
      </c>
      <c r="E12" s="33">
        <v>168109.16417999999</v>
      </c>
      <c r="F12" s="33">
        <v>192686.81954</v>
      </c>
      <c r="G12" s="33">
        <v>202401.07256</v>
      </c>
      <c r="H12" s="33">
        <v>213034.90862999999</v>
      </c>
      <c r="I12" s="33">
        <v>225665.50735999999</v>
      </c>
      <c r="J12" s="33">
        <v>234009.11433000001</v>
      </c>
      <c r="K12" s="33">
        <v>243503.43494000001</v>
      </c>
      <c r="L12" s="33">
        <v>252210.15385999999</v>
      </c>
      <c r="M12" s="33">
        <v>259795.51590999999</v>
      </c>
    </row>
    <row r="13" spans="1:13" hidden="1" x14ac:dyDescent="0.25">
      <c r="A13" s="18" t="s">
        <v>183</v>
      </c>
      <c r="B13" s="61" t="s">
        <v>297</v>
      </c>
      <c r="C13" s="32">
        <v>921</v>
      </c>
      <c r="D13" s="32">
        <v>140.00008</v>
      </c>
      <c r="E13" s="33">
        <v>1913.24</v>
      </c>
      <c r="F13" s="33">
        <v>10913.4048</v>
      </c>
      <c r="G13" s="33">
        <v>14113.572899999999</v>
      </c>
      <c r="H13" s="33">
        <v>14113.744350000001</v>
      </c>
      <c r="I13" s="33">
        <v>14113.919239999999</v>
      </c>
      <c r="J13" s="33">
        <v>14114.09762</v>
      </c>
      <c r="K13" s="33">
        <v>14109.27958</v>
      </c>
      <c r="L13" s="33">
        <v>14109.465169999999</v>
      </c>
      <c r="M13" s="33">
        <v>14109.654469999999</v>
      </c>
    </row>
    <row r="14" spans="1:13" hidden="1" x14ac:dyDescent="0.25">
      <c r="A14" s="18" t="s">
        <v>183</v>
      </c>
      <c r="B14" s="61" t="s">
        <v>298</v>
      </c>
      <c r="C14" s="32">
        <v>8346.8549999999996</v>
      </c>
      <c r="D14" s="32">
        <v>10662.388360000001</v>
      </c>
      <c r="E14" s="33">
        <v>14296.75995</v>
      </c>
      <c r="F14" s="33">
        <v>14692.3184</v>
      </c>
      <c r="G14" s="33">
        <v>15262.515950000001</v>
      </c>
      <c r="H14" s="33">
        <v>15687.035749999999</v>
      </c>
      <c r="I14" s="33">
        <v>16118.01728</v>
      </c>
      <c r="J14" s="33">
        <v>16568.182219999999</v>
      </c>
      <c r="K14" s="33">
        <v>17031.85269</v>
      </c>
      <c r="L14" s="33">
        <v>17509.417600000001</v>
      </c>
      <c r="M14" s="33">
        <v>17994.325079999999</v>
      </c>
    </row>
    <row r="15" spans="1:13" hidden="1" x14ac:dyDescent="0.25">
      <c r="A15" s="18" t="s">
        <v>173</v>
      </c>
      <c r="B15" s="61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hidden="1" thickBot="1" x14ac:dyDescent="0.3">
      <c r="A16" s="18" t="s">
        <v>173</v>
      </c>
      <c r="B16" s="62" t="s">
        <v>191</v>
      </c>
      <c r="C16" s="34">
        <f>SUBTOTAL(9,C8:C15)</f>
        <v>166018.40153</v>
      </c>
      <c r="D16" s="34">
        <f>SUBTOTAL(9,D8:D15)</f>
        <v>174847.85244000002</v>
      </c>
      <c r="E16" s="34">
        <f t="shared" ref="E16:M16" si="3">SUBTOTAL(9,E8:E15)</f>
        <v>194466.88376</v>
      </c>
      <c r="F16" s="34">
        <f t="shared" si="3"/>
        <v>227603.90632999997</v>
      </c>
      <c r="G16" s="34">
        <f t="shared" si="3"/>
        <v>241507.94068999999</v>
      </c>
      <c r="H16" s="34">
        <f t="shared" si="3"/>
        <v>252144.91894</v>
      </c>
      <c r="I16" s="34">
        <f t="shared" si="3"/>
        <v>265347.32086999994</v>
      </c>
      <c r="J16" s="34">
        <f t="shared" si="3"/>
        <v>274307.95155000006</v>
      </c>
      <c r="K16" s="34">
        <f t="shared" si="3"/>
        <v>284538.48872999998</v>
      </c>
      <c r="L16" s="34">
        <f t="shared" si="3"/>
        <v>294006.70095999999</v>
      </c>
      <c r="M16" s="34">
        <f t="shared" si="3"/>
        <v>302366.21563999995</v>
      </c>
    </row>
    <row r="17" spans="1:13" hidden="1" x14ac:dyDescent="0.25">
      <c r="A17" s="18" t="s">
        <v>192</v>
      </c>
      <c r="B17" s="6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idden="1" x14ac:dyDescent="0.25">
      <c r="A18" s="18" t="s">
        <v>183</v>
      </c>
      <c r="B18" s="61" t="s">
        <v>258</v>
      </c>
      <c r="C18" s="32">
        <v>49325.36292</v>
      </c>
      <c r="D18" s="32">
        <v>37951.968659999999</v>
      </c>
      <c r="E18" s="33">
        <v>38037.809880000001</v>
      </c>
      <c r="F18" s="33">
        <v>39669.761689999999</v>
      </c>
      <c r="G18" s="33">
        <v>39420.544999999998</v>
      </c>
      <c r="H18" s="33">
        <v>40127.065009999998</v>
      </c>
      <c r="I18" s="33">
        <v>41034.808779999999</v>
      </c>
      <c r="J18" s="33">
        <v>41608.45794</v>
      </c>
      <c r="K18" s="33">
        <v>42433.287340000003</v>
      </c>
      <c r="L18" s="33">
        <v>43451.823859999997</v>
      </c>
      <c r="M18" s="33">
        <v>44769.050539999997</v>
      </c>
    </row>
    <row r="19" spans="1:13" hidden="1" x14ac:dyDescent="0.25">
      <c r="A19" s="18" t="s">
        <v>173</v>
      </c>
      <c r="B19" s="64"/>
    </row>
    <row r="20" spans="1:13" hidden="1" x14ac:dyDescent="0.25">
      <c r="A20" s="18" t="s">
        <v>180</v>
      </c>
      <c r="B20" s="60" t="s">
        <v>195</v>
      </c>
      <c r="C20" s="31"/>
      <c r="D20" s="31"/>
    </row>
    <row r="21" spans="1:13" hidden="1" x14ac:dyDescent="0.25">
      <c r="A21" s="18" t="s">
        <v>183</v>
      </c>
      <c r="B21" s="61" t="s">
        <v>247</v>
      </c>
      <c r="C21" s="32">
        <v>390697.23057999997</v>
      </c>
      <c r="D21" s="32">
        <v>396328.29901000002</v>
      </c>
      <c r="E21" s="33">
        <v>429739.76727999997</v>
      </c>
      <c r="F21" s="33">
        <v>453860.93537999998</v>
      </c>
      <c r="G21" s="33">
        <v>460940.28555999999</v>
      </c>
      <c r="H21" s="33">
        <v>480024.73084999999</v>
      </c>
      <c r="I21" s="33">
        <v>489769.07890999998</v>
      </c>
      <c r="J21" s="33">
        <v>492080.52545000002</v>
      </c>
      <c r="K21" s="33">
        <v>506740.98839000001</v>
      </c>
      <c r="L21" s="33">
        <v>520765.45046000002</v>
      </c>
      <c r="M21" s="33">
        <v>535390.23403000005</v>
      </c>
    </row>
    <row r="22" spans="1:13" hidden="1" x14ac:dyDescent="0.25">
      <c r="A22" s="18" t="s">
        <v>183</v>
      </c>
      <c r="B22" s="61" t="s">
        <v>248</v>
      </c>
      <c r="C22" s="32">
        <v>25717.920320000001</v>
      </c>
      <c r="D22" s="32">
        <v>23322.647560000001</v>
      </c>
      <c r="E22" s="33">
        <v>32026.221280000002</v>
      </c>
      <c r="F22" s="33">
        <v>40695.120170000002</v>
      </c>
      <c r="G22" s="33">
        <v>44946.197950000002</v>
      </c>
      <c r="H22" s="33">
        <v>51181.832889999998</v>
      </c>
      <c r="I22" s="33">
        <v>54088.164049999999</v>
      </c>
      <c r="J22" s="33">
        <v>53109.001029999999</v>
      </c>
      <c r="K22" s="33">
        <v>52652.55156</v>
      </c>
      <c r="L22" s="33">
        <v>51234.632380000003</v>
      </c>
      <c r="M22" s="33">
        <v>48356.874219999998</v>
      </c>
    </row>
    <row r="23" spans="1:13" hidden="1" x14ac:dyDescent="0.25">
      <c r="A23" s="18" t="s">
        <v>183</v>
      </c>
      <c r="B23" s="61" t="s">
        <v>249</v>
      </c>
      <c r="C23" s="32">
        <v>53671.303760000003</v>
      </c>
      <c r="D23" s="32">
        <v>49187.4692</v>
      </c>
      <c r="E23" s="33">
        <v>50671.094169999997</v>
      </c>
      <c r="F23" s="33">
        <v>53077.147239999998</v>
      </c>
      <c r="G23" s="33">
        <v>52063.484519999998</v>
      </c>
      <c r="H23" s="33">
        <v>48018.194730000003</v>
      </c>
      <c r="I23" s="33">
        <v>48758.703860000001</v>
      </c>
      <c r="J23" s="33">
        <v>49571.329660000003</v>
      </c>
      <c r="K23" s="33">
        <v>50395.439980000003</v>
      </c>
      <c r="L23" s="33">
        <v>51236.396529999998</v>
      </c>
      <c r="M23" s="33">
        <v>52093.011530000003</v>
      </c>
    </row>
    <row r="24" spans="1:13" hidden="1" x14ac:dyDescent="0.25">
      <c r="A24" s="18" t="s">
        <v>173</v>
      </c>
      <c r="B24" s="61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 hidden="1" thickBot="1" x14ac:dyDescent="0.3">
      <c r="A25" s="18" t="s">
        <v>173</v>
      </c>
      <c r="B25" s="62" t="s">
        <v>199</v>
      </c>
      <c r="C25" s="34">
        <f>SUBTOTAL(9,C20:C24)</f>
        <v>470086.45465999993</v>
      </c>
      <c r="D25" s="34">
        <f>SUBTOTAL(9,D20:D24)</f>
        <v>468838.41577000002</v>
      </c>
      <c r="E25" s="34">
        <f t="shared" ref="E25:M25" si="4">SUBTOTAL(9,E20:E24)</f>
        <v>512437.08272999997</v>
      </c>
      <c r="F25" s="34">
        <f t="shared" si="4"/>
        <v>547633.20279000001</v>
      </c>
      <c r="G25" s="34">
        <f t="shared" si="4"/>
        <v>557949.96802999999</v>
      </c>
      <c r="H25" s="34">
        <f t="shared" si="4"/>
        <v>579224.75847</v>
      </c>
      <c r="I25" s="34">
        <f t="shared" si="4"/>
        <v>592615.94681999995</v>
      </c>
      <c r="J25" s="34">
        <f t="shared" si="4"/>
        <v>594760.85614000005</v>
      </c>
      <c r="K25" s="34">
        <f t="shared" si="4"/>
        <v>609788.97993000003</v>
      </c>
      <c r="L25" s="34">
        <f t="shared" si="4"/>
        <v>623236.47937000007</v>
      </c>
      <c r="M25" s="34">
        <f t="shared" si="4"/>
        <v>635840.11978000007</v>
      </c>
    </row>
    <row r="26" spans="1:13" hidden="1" x14ac:dyDescent="0.25">
      <c r="A26" s="18" t="s">
        <v>173</v>
      </c>
      <c r="B26" s="64"/>
    </row>
    <row r="27" spans="1:13" ht="15.75" hidden="1" thickBot="1" x14ac:dyDescent="0.3">
      <c r="A27" s="18" t="s">
        <v>173</v>
      </c>
      <c r="B27" s="62" t="s">
        <v>200</v>
      </c>
      <c r="C27" s="34">
        <f>C16-C25</f>
        <v>-304068.0531299999</v>
      </c>
      <c r="D27" s="34">
        <f>D16-D25</f>
        <v>-293990.56333000003</v>
      </c>
      <c r="E27" s="34">
        <f t="shared" ref="E27:M27" si="5">E16-E25</f>
        <v>-317970.19896999997</v>
      </c>
      <c r="F27" s="34">
        <f t="shared" si="5"/>
        <v>-320029.29646000004</v>
      </c>
      <c r="G27" s="34">
        <f t="shared" si="5"/>
        <v>-316442.02734000003</v>
      </c>
      <c r="H27" s="34">
        <f t="shared" si="5"/>
        <v>-327079.83953</v>
      </c>
      <c r="I27" s="34">
        <f t="shared" si="5"/>
        <v>-327268.62595000002</v>
      </c>
      <c r="J27" s="34">
        <f t="shared" si="5"/>
        <v>-320452.90458999999</v>
      </c>
      <c r="K27" s="34">
        <f t="shared" si="5"/>
        <v>-325250.49120000005</v>
      </c>
      <c r="L27" s="34">
        <f t="shared" si="5"/>
        <v>-329229.77841000009</v>
      </c>
      <c r="M27" s="34">
        <f t="shared" si="5"/>
        <v>-333473.90414000012</v>
      </c>
    </row>
    <row r="28" spans="1:13" hidden="1" x14ac:dyDescent="0.25">
      <c r="A28" s="18" t="s">
        <v>192</v>
      </c>
      <c r="B28" s="6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idden="1" x14ac:dyDescent="0.25">
      <c r="A29" s="18" t="s">
        <v>183</v>
      </c>
      <c r="B29" s="61" t="s">
        <v>259</v>
      </c>
      <c r="C29" s="32">
        <v>35008.235119999998</v>
      </c>
      <c r="D29" s="32">
        <v>29307.23719</v>
      </c>
      <c r="E29" s="33">
        <v>29814.591799999998</v>
      </c>
      <c r="F29" s="33">
        <v>30415.757819999999</v>
      </c>
      <c r="G29" s="33">
        <v>31062.149280000001</v>
      </c>
      <c r="H29" s="33">
        <v>31768.066790000001</v>
      </c>
      <c r="I29" s="33">
        <v>32474.34967</v>
      </c>
      <c r="J29" s="33">
        <v>33237.183369999999</v>
      </c>
      <c r="K29" s="33">
        <v>34200.736810000002</v>
      </c>
      <c r="L29" s="33">
        <v>35081.510699999999</v>
      </c>
      <c r="M29" s="33">
        <v>35995.56813</v>
      </c>
    </row>
    <row r="30" spans="1:13" hidden="1" x14ac:dyDescent="0.25">
      <c r="A30" s="18" t="s">
        <v>173</v>
      </c>
      <c r="B30" s="6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idden="1" x14ac:dyDescent="0.25">
      <c r="A31" s="18" t="s">
        <v>183</v>
      </c>
      <c r="B31" s="65" t="s">
        <v>203</v>
      </c>
      <c r="C31" s="32">
        <v>137868.56907999999</v>
      </c>
      <c r="D31" s="32">
        <v>146735.94490999999</v>
      </c>
      <c r="E31" s="33">
        <v>168380.84846000001</v>
      </c>
      <c r="F31" s="33">
        <v>191115.87150000001</v>
      </c>
      <c r="G31" s="33">
        <v>219717.39713999999</v>
      </c>
      <c r="H31" s="33">
        <v>242896.45488999999</v>
      </c>
      <c r="I31" s="33">
        <v>262968.40409999999</v>
      </c>
      <c r="J31" s="33">
        <v>287271.11206999997</v>
      </c>
      <c r="K31" s="33">
        <v>311401.97607999999</v>
      </c>
      <c r="L31" s="33">
        <v>329124.62880000001</v>
      </c>
      <c r="M31" s="33">
        <v>339203.25335999997</v>
      </c>
    </row>
    <row r="32" spans="1:13" hidden="1" x14ac:dyDescent="0.25">
      <c r="A32" s="18" t="s">
        <v>173</v>
      </c>
      <c r="B32" s="6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</row>
    <row r="33" spans="1:13" hidden="1" x14ac:dyDescent="0.25">
      <c r="A33" s="18" t="s">
        <v>167</v>
      </c>
      <c r="B33" s="36" t="s">
        <v>113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idden="1" x14ac:dyDescent="0.25">
      <c r="A34" s="18" t="s">
        <v>169</v>
      </c>
      <c r="B34" s="37"/>
    </row>
    <row r="35" spans="1:13" hidden="1" x14ac:dyDescent="0.25">
      <c r="A35" s="18" t="s">
        <v>176</v>
      </c>
      <c r="B35" s="37"/>
    </row>
    <row r="36" spans="1:13" hidden="1" x14ac:dyDescent="0.25">
      <c r="A36" s="18" t="s">
        <v>180</v>
      </c>
      <c r="B36" s="38" t="s">
        <v>205</v>
      </c>
      <c r="C36" s="31"/>
      <c r="D36" s="31"/>
    </row>
    <row r="37" spans="1:13" hidden="1" x14ac:dyDescent="0.25">
      <c r="A37" s="18" t="s">
        <v>183</v>
      </c>
      <c r="B37" s="39" t="s">
        <v>299</v>
      </c>
      <c r="C37" s="32">
        <v>26111.819</v>
      </c>
      <c r="D37" s="32">
        <v>41050.99884</v>
      </c>
      <c r="E37" s="33">
        <v>33323.673060000001</v>
      </c>
      <c r="F37" s="33">
        <v>33892.763809999997</v>
      </c>
      <c r="G37" s="33">
        <v>38959.32142</v>
      </c>
      <c r="H37" s="33">
        <v>36857.178639999998</v>
      </c>
      <c r="I37" s="33">
        <v>37334.763319999998</v>
      </c>
      <c r="J37" s="33">
        <v>37073.141649999998</v>
      </c>
      <c r="K37" s="33">
        <v>36035.341820000001</v>
      </c>
      <c r="L37" s="33">
        <v>35243.388330000002</v>
      </c>
      <c r="M37" s="33">
        <v>39754.770929999999</v>
      </c>
    </row>
    <row r="38" spans="1:13" hidden="1" x14ac:dyDescent="0.25">
      <c r="A38" s="18" t="s">
        <v>183</v>
      </c>
      <c r="B38" s="39" t="s">
        <v>252</v>
      </c>
      <c r="C38" s="32">
        <v>2000.001</v>
      </c>
      <c r="D38" s="32">
        <v>3500.0010000000002</v>
      </c>
      <c r="E38" s="33">
        <v>3500.0010000000002</v>
      </c>
      <c r="F38" s="33">
        <v>3500.0010000000002</v>
      </c>
      <c r="G38" s="33">
        <v>3500.0010000000002</v>
      </c>
      <c r="H38" s="33">
        <v>3500.0010000000002</v>
      </c>
      <c r="I38" s="33">
        <v>3500.0010000000002</v>
      </c>
      <c r="J38" s="33">
        <v>3500.0010000000002</v>
      </c>
      <c r="K38" s="33">
        <v>3500.0010000000002</v>
      </c>
      <c r="L38" s="33">
        <v>3500.0010000000002</v>
      </c>
      <c r="M38" s="33">
        <v>3500.0010000000002</v>
      </c>
    </row>
    <row r="39" spans="1:13" hidden="1" x14ac:dyDescent="0.25">
      <c r="A39" s="18" t="s">
        <v>173</v>
      </c>
      <c r="B39" s="39" t="s">
        <v>210</v>
      </c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</row>
    <row r="40" spans="1:13" hidden="1" x14ac:dyDescent="0.25">
      <c r="A40" s="18" t="s">
        <v>183</v>
      </c>
      <c r="B40" s="39" t="s">
        <v>300</v>
      </c>
      <c r="C40" s="32">
        <v>0</v>
      </c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</row>
    <row r="41" spans="1:13" hidden="1" x14ac:dyDescent="0.25">
      <c r="A41" s="18" t="s">
        <v>183</v>
      </c>
      <c r="B41" s="39"/>
      <c r="C41" s="32">
        <v>0</v>
      </c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</row>
    <row r="42" spans="1:13" hidden="1" x14ac:dyDescent="0.25">
      <c r="A42" s="18" t="s">
        <v>173</v>
      </c>
      <c r="B42" s="39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 hidden="1" thickBot="1" x14ac:dyDescent="0.3">
      <c r="A43" s="18" t="s">
        <v>173</v>
      </c>
      <c r="B43" s="40" t="s">
        <v>213</v>
      </c>
      <c r="C43" s="34">
        <f>SUBTOTAL(9,C36:C42)</f>
        <v>28111.82</v>
      </c>
      <c r="D43" s="34">
        <f>SUBTOTAL(9,D36:D42)</f>
        <v>44550.999840000004</v>
      </c>
      <c r="E43" s="34">
        <f t="shared" ref="E43:M43" si="6">SUBTOTAL(9,E36:E42)</f>
        <v>36823.674060000005</v>
      </c>
      <c r="F43" s="34">
        <f t="shared" si="6"/>
        <v>37392.764809999993</v>
      </c>
      <c r="G43" s="34">
        <f t="shared" si="6"/>
        <v>42459.322419999997</v>
      </c>
      <c r="H43" s="34">
        <f t="shared" si="6"/>
        <v>40357.179640000002</v>
      </c>
      <c r="I43" s="34">
        <f t="shared" si="6"/>
        <v>40834.764320000002</v>
      </c>
      <c r="J43" s="34">
        <f t="shared" si="6"/>
        <v>40573.142649999994</v>
      </c>
      <c r="K43" s="34">
        <f t="shared" si="6"/>
        <v>39535.342820000005</v>
      </c>
      <c r="L43" s="34">
        <f t="shared" si="6"/>
        <v>38743.389330000005</v>
      </c>
      <c r="M43" s="34">
        <f t="shared" si="6"/>
        <v>43254.771930000003</v>
      </c>
    </row>
    <row r="44" spans="1:13" hidden="1" x14ac:dyDescent="0.25">
      <c r="A44" s="18" t="s">
        <v>173</v>
      </c>
      <c r="B44" s="37"/>
    </row>
    <row r="45" spans="1:13" hidden="1" x14ac:dyDescent="0.25">
      <c r="A45" s="18" t="s">
        <v>180</v>
      </c>
      <c r="B45" s="38" t="s">
        <v>214</v>
      </c>
      <c r="C45" s="31"/>
      <c r="D45" s="31"/>
    </row>
    <row r="46" spans="1:13" hidden="1" x14ac:dyDescent="0.25">
      <c r="A46" s="18" t="s">
        <v>173</v>
      </c>
      <c r="B46" s="39" t="s">
        <v>215</v>
      </c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</row>
    <row r="47" spans="1:13" hidden="1" x14ac:dyDescent="0.25">
      <c r="A47" s="18" t="s">
        <v>173</v>
      </c>
      <c r="B47" s="39" t="s">
        <v>216</v>
      </c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</row>
    <row r="48" spans="1:13" hidden="1" x14ac:dyDescent="0.25">
      <c r="A48" s="18" t="s">
        <v>173</v>
      </c>
      <c r="B48" s="39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 hidden="1" thickBot="1" x14ac:dyDescent="0.3">
      <c r="A49" s="18" t="s">
        <v>173</v>
      </c>
      <c r="B49" s="40" t="s">
        <v>217</v>
      </c>
      <c r="C49" s="34">
        <f>SUBTOTAL(9,C45:C48)</f>
        <v>0</v>
      </c>
      <c r="D49" s="34">
        <f>SUBTOTAL(9,D45:D48)</f>
        <v>0</v>
      </c>
      <c r="E49" s="34">
        <f t="shared" ref="E49:M49" si="7">SUBTOTAL(9,E45:E48)</f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</row>
    <row r="50" spans="1:13" hidden="1" x14ac:dyDescent="0.25">
      <c r="A50" s="18" t="s">
        <v>167</v>
      </c>
      <c r="B50" s="66" t="s">
        <v>114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idden="1" x14ac:dyDescent="0.25">
      <c r="A51" s="18" t="s">
        <v>169</v>
      </c>
      <c r="B51" s="6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idden="1" x14ac:dyDescent="0.25">
      <c r="A52" s="18" t="s">
        <v>176</v>
      </c>
      <c r="B52" s="64"/>
    </row>
    <row r="53" spans="1:13" hidden="1" x14ac:dyDescent="0.25">
      <c r="A53" s="18" t="s">
        <v>180</v>
      </c>
      <c r="B53" s="60" t="s">
        <v>219</v>
      </c>
      <c r="C53" s="31"/>
      <c r="D53" s="31"/>
    </row>
    <row r="54" spans="1:13" hidden="1" x14ac:dyDescent="0.25">
      <c r="A54" s="18" t="s">
        <v>183</v>
      </c>
      <c r="B54" s="61"/>
      <c r="C54" s="32">
        <v>0</v>
      </c>
      <c r="D54" s="32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</row>
    <row r="55" spans="1:13" hidden="1" x14ac:dyDescent="0.25">
      <c r="A55" s="18" t="s">
        <v>183</v>
      </c>
      <c r="B55" s="61"/>
      <c r="C55" s="32">
        <v>0</v>
      </c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</row>
    <row r="56" spans="1:13" hidden="1" x14ac:dyDescent="0.25">
      <c r="A56" s="18" t="s">
        <v>173</v>
      </c>
      <c r="B56" s="61" t="s">
        <v>210</v>
      </c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</row>
    <row r="57" spans="1:13" hidden="1" x14ac:dyDescent="0.25">
      <c r="A57" s="18" t="s">
        <v>183</v>
      </c>
      <c r="B57" s="61"/>
      <c r="C57" s="32">
        <v>0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</row>
    <row r="58" spans="1:13" hidden="1" x14ac:dyDescent="0.25">
      <c r="A58" s="18" t="s">
        <v>183</v>
      </c>
      <c r="B58" s="61"/>
      <c r="C58" s="32">
        <v>0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</row>
    <row r="59" spans="1:13" hidden="1" x14ac:dyDescent="0.25">
      <c r="A59" s="18" t="s">
        <v>173</v>
      </c>
      <c r="B59" s="61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 hidden="1" thickBot="1" x14ac:dyDescent="0.3">
      <c r="A60" s="18" t="s">
        <v>173</v>
      </c>
      <c r="B60" s="62" t="s">
        <v>213</v>
      </c>
      <c r="C60" s="34">
        <f>SUBTOTAL(9,C53:C59)</f>
        <v>0</v>
      </c>
      <c r="D60" s="34">
        <f>SUBTOTAL(9,D53:D59)</f>
        <v>0</v>
      </c>
      <c r="E60" s="34">
        <f t="shared" ref="E60:M60" si="8">SUBTOTAL(9,E53:E59)</f>
        <v>0</v>
      </c>
      <c r="F60" s="34">
        <f t="shared" si="8"/>
        <v>0</v>
      </c>
      <c r="G60" s="34">
        <f t="shared" si="8"/>
        <v>0</v>
      </c>
      <c r="H60" s="34">
        <f t="shared" si="8"/>
        <v>0</v>
      </c>
      <c r="I60" s="34">
        <f t="shared" si="8"/>
        <v>0</v>
      </c>
      <c r="J60" s="34">
        <f t="shared" si="8"/>
        <v>0</v>
      </c>
      <c r="K60" s="34">
        <f t="shared" si="8"/>
        <v>0</v>
      </c>
      <c r="L60" s="34">
        <f t="shared" si="8"/>
        <v>0</v>
      </c>
      <c r="M60" s="34">
        <f t="shared" si="8"/>
        <v>0</v>
      </c>
    </row>
    <row r="61" spans="1:13" hidden="1" x14ac:dyDescent="0.25">
      <c r="A61" s="18" t="s">
        <v>173</v>
      </c>
      <c r="B61" s="64"/>
    </row>
    <row r="62" spans="1:13" hidden="1" x14ac:dyDescent="0.25">
      <c r="A62" s="18" t="s">
        <v>180</v>
      </c>
      <c r="B62" s="60" t="s">
        <v>214</v>
      </c>
      <c r="C62" s="31"/>
      <c r="D62" s="31"/>
    </row>
    <row r="63" spans="1:13" hidden="1" x14ac:dyDescent="0.25">
      <c r="A63" s="18" t="s">
        <v>173</v>
      </c>
      <c r="B63" s="61" t="s">
        <v>220</v>
      </c>
      <c r="C63" s="31"/>
      <c r="D63" s="31"/>
    </row>
    <row r="64" spans="1:13" hidden="1" x14ac:dyDescent="0.25">
      <c r="A64" s="18" t="s">
        <v>221</v>
      </c>
      <c r="B64" s="61" t="str">
        <f>"-  to meet additional demand"</f>
        <v>-  to meet additional demand</v>
      </c>
      <c r="C64" s="32">
        <v>0</v>
      </c>
      <c r="D64" s="32">
        <v>42822.388440000002</v>
      </c>
      <c r="E64" s="33">
        <v>42766.026870000002</v>
      </c>
      <c r="F64" s="33">
        <v>41782.648209999999</v>
      </c>
      <c r="G64" s="33">
        <v>66559.454790000003</v>
      </c>
      <c r="H64" s="33">
        <v>61985.932460000004</v>
      </c>
      <c r="I64" s="33">
        <v>67049.455950000003</v>
      </c>
      <c r="J64" s="33">
        <v>25953.49422</v>
      </c>
      <c r="K64" s="33">
        <v>29116.444029999999</v>
      </c>
      <c r="L64" s="33">
        <v>52830.634639999997</v>
      </c>
      <c r="M64" s="33">
        <v>59194.955929999996</v>
      </c>
    </row>
    <row r="65" spans="1:13" hidden="1" x14ac:dyDescent="0.25">
      <c r="A65" s="18" t="s">
        <v>221</v>
      </c>
      <c r="B65" s="61" t="str">
        <f>"-  to improve level of service"</f>
        <v>-  to improve level of service</v>
      </c>
      <c r="C65" s="32">
        <v>0</v>
      </c>
      <c r="D65" s="32">
        <v>173973.47678</v>
      </c>
      <c r="E65" s="33">
        <v>165134.93255</v>
      </c>
      <c r="F65" s="33">
        <v>152873.1851</v>
      </c>
      <c r="G65" s="33">
        <v>150220.54527999999</v>
      </c>
      <c r="H65" s="33">
        <v>137602.11760999999</v>
      </c>
      <c r="I65" s="33">
        <v>67239.209889999998</v>
      </c>
      <c r="J65" s="33">
        <v>53369.413180000003</v>
      </c>
      <c r="K65" s="33">
        <v>51285.067470000002</v>
      </c>
      <c r="L65" s="33">
        <v>50909.220419999998</v>
      </c>
      <c r="M65" s="33">
        <v>57262.113749999997</v>
      </c>
    </row>
    <row r="66" spans="1:13" hidden="1" x14ac:dyDescent="0.25">
      <c r="A66" s="18" t="s">
        <v>221</v>
      </c>
      <c r="B66" s="61" t="str">
        <f>"-  to replace existing assets"</f>
        <v>-  to replace existing assets</v>
      </c>
      <c r="C66" s="32">
        <v>0</v>
      </c>
      <c r="D66" s="32">
        <v>126228.24355</v>
      </c>
      <c r="E66" s="33">
        <v>154780.82603</v>
      </c>
      <c r="F66" s="33">
        <v>161321.37309000001</v>
      </c>
      <c r="G66" s="33">
        <v>175796.94109000001</v>
      </c>
      <c r="H66" s="33">
        <v>157225.98003999999</v>
      </c>
      <c r="I66" s="33">
        <v>191051.77711</v>
      </c>
      <c r="J66" s="33">
        <v>193870.16482000001</v>
      </c>
      <c r="K66" s="33">
        <v>203645.65865</v>
      </c>
      <c r="L66" s="33">
        <v>162928.58872</v>
      </c>
      <c r="M66" s="33">
        <v>137631.82569999999</v>
      </c>
    </row>
    <row r="67" spans="1:13" hidden="1" x14ac:dyDescent="0.25">
      <c r="A67" s="18" t="s">
        <v>173</v>
      </c>
      <c r="B67" s="61" t="s">
        <v>215</v>
      </c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</row>
    <row r="68" spans="1:13" hidden="1" x14ac:dyDescent="0.25">
      <c r="A68" s="18" t="s">
        <v>173</v>
      </c>
      <c r="B68" s="61" t="s">
        <v>216</v>
      </c>
      <c r="C68" s="32"/>
      <c r="D68" s="32"/>
      <c r="E68" s="33"/>
      <c r="F68" s="33"/>
      <c r="G68" s="33"/>
      <c r="H68" s="33"/>
      <c r="I68" s="33"/>
      <c r="J68" s="33"/>
      <c r="K68" s="33"/>
      <c r="L68" s="33"/>
      <c r="M68" s="33"/>
    </row>
    <row r="69" spans="1:13" hidden="1" x14ac:dyDescent="0.25">
      <c r="A69" s="18" t="s">
        <v>173</v>
      </c>
      <c r="B69" s="61"/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 hidden="1" thickBot="1" x14ac:dyDescent="0.3">
      <c r="A70" s="18" t="s">
        <v>173</v>
      </c>
      <c r="B70" s="62" t="s">
        <v>217</v>
      </c>
      <c r="C70" s="34">
        <f>SUBTOTAL(9,C62:C69)</f>
        <v>0</v>
      </c>
      <c r="D70" s="34">
        <f>SUBTOTAL(9,D62:D69)</f>
        <v>343024.10876999999</v>
      </c>
      <c r="E70" s="34">
        <f t="shared" ref="E70:M70" si="9">SUBTOTAL(9,E62:E69)</f>
        <v>362681.78544999997</v>
      </c>
      <c r="F70" s="34">
        <f t="shared" si="9"/>
        <v>355977.20640000002</v>
      </c>
      <c r="G70" s="34">
        <f t="shared" si="9"/>
        <v>392576.94116000005</v>
      </c>
      <c r="H70" s="34">
        <f t="shared" si="9"/>
        <v>356814.03010999999</v>
      </c>
      <c r="I70" s="34">
        <f t="shared" si="9"/>
        <v>325340.44295</v>
      </c>
      <c r="J70" s="34">
        <f t="shared" si="9"/>
        <v>273193.07221999997</v>
      </c>
      <c r="K70" s="34">
        <f t="shared" si="9"/>
        <v>284047.17015000002</v>
      </c>
      <c r="L70" s="34">
        <f t="shared" si="9"/>
        <v>266668.44377999997</v>
      </c>
      <c r="M70" s="34">
        <f t="shared" si="9"/>
        <v>254088.89537999997</v>
      </c>
    </row>
    <row r="71" spans="1:13" hidden="1" x14ac:dyDescent="0.25">
      <c r="A71" s="18" t="s">
        <v>173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idden="1" x14ac:dyDescent="0.25">
      <c r="A72" s="18" t="s">
        <v>167</v>
      </c>
      <c r="B72" s="42" t="s">
        <v>226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idden="1" x14ac:dyDescent="0.25">
      <c r="A73" s="18" t="s">
        <v>169</v>
      </c>
      <c r="B73" s="4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idden="1" x14ac:dyDescent="0.25">
      <c r="A74" s="18" t="s">
        <v>176</v>
      </c>
      <c r="B74" s="4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idden="1" x14ac:dyDescent="0.25">
      <c r="A75" s="18" t="s">
        <v>180</v>
      </c>
      <c r="B75" s="38" t="s">
        <v>182</v>
      </c>
      <c r="C75" s="31"/>
      <c r="D75" s="31"/>
    </row>
    <row r="76" spans="1:13" hidden="1" x14ac:dyDescent="0.25">
      <c r="A76" s="18" t="s">
        <v>183</v>
      </c>
      <c r="B76" s="39"/>
      <c r="C76" s="32">
        <v>0</v>
      </c>
      <c r="D76" s="32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</row>
    <row r="77" spans="1:13" hidden="1" x14ac:dyDescent="0.25">
      <c r="A77" s="18" t="s">
        <v>183</v>
      </c>
      <c r="B77" s="39"/>
      <c r="C77" s="32">
        <v>0</v>
      </c>
      <c r="D77" s="32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</row>
    <row r="78" spans="1:13" hidden="1" x14ac:dyDescent="0.25">
      <c r="A78" s="18" t="s">
        <v>183</v>
      </c>
      <c r="B78" s="39"/>
      <c r="C78" s="32">
        <v>0</v>
      </c>
      <c r="D78" s="3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</row>
    <row r="79" spans="1:13" hidden="1" x14ac:dyDescent="0.25">
      <c r="A79" s="18" t="s">
        <v>183</v>
      </c>
      <c r="B79" s="39"/>
      <c r="C79" s="32">
        <v>0</v>
      </c>
      <c r="D79" s="3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</row>
    <row r="80" spans="1:13" hidden="1" x14ac:dyDescent="0.25">
      <c r="A80" s="18" t="s">
        <v>183</v>
      </c>
      <c r="B80" s="39"/>
      <c r="C80" s="32">
        <v>0</v>
      </c>
      <c r="D80" s="32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</row>
    <row r="81" spans="1:13" hidden="1" x14ac:dyDescent="0.25">
      <c r="A81" s="18" t="s">
        <v>183</v>
      </c>
      <c r="B81" s="39"/>
      <c r="C81" s="32">
        <v>0</v>
      </c>
      <c r="D81" s="32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</row>
    <row r="82" spans="1:13" hidden="1" x14ac:dyDescent="0.25">
      <c r="A82" s="18" t="s">
        <v>173</v>
      </c>
      <c r="B82" s="39"/>
      <c r="C82" s="32"/>
      <c r="D82" s="32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 hidden="1" thickBot="1" x14ac:dyDescent="0.3">
      <c r="A83" s="18" t="s">
        <v>173</v>
      </c>
      <c r="B83" s="40" t="s">
        <v>191</v>
      </c>
      <c r="C83" s="34">
        <f>SUBTOTAL(9,C75:C82)</f>
        <v>0</v>
      </c>
      <c r="D83" s="34">
        <f>SUBTOTAL(9,D75:D82)</f>
        <v>0</v>
      </c>
      <c r="E83" s="34">
        <f t="shared" ref="E83:M83" si="10">SUBTOTAL(9,E75:E82)</f>
        <v>0</v>
      </c>
      <c r="F83" s="34">
        <f t="shared" si="10"/>
        <v>0</v>
      </c>
      <c r="G83" s="34">
        <f t="shared" si="10"/>
        <v>0</v>
      </c>
      <c r="H83" s="34">
        <f t="shared" si="10"/>
        <v>0</v>
      </c>
      <c r="I83" s="34">
        <f t="shared" si="10"/>
        <v>0</v>
      </c>
      <c r="J83" s="34">
        <f t="shared" si="10"/>
        <v>0</v>
      </c>
      <c r="K83" s="34">
        <f t="shared" si="10"/>
        <v>0</v>
      </c>
      <c r="L83" s="34">
        <f t="shared" si="10"/>
        <v>0</v>
      </c>
      <c r="M83" s="34">
        <f t="shared" si="10"/>
        <v>0</v>
      </c>
    </row>
    <row r="84" spans="1:13" hidden="1" x14ac:dyDescent="0.25">
      <c r="A84" s="18" t="s">
        <v>173</v>
      </c>
      <c r="B84" s="37"/>
    </row>
    <row r="85" spans="1:13" hidden="1" x14ac:dyDescent="0.25">
      <c r="A85" s="18" t="s">
        <v>180</v>
      </c>
      <c r="B85" s="38" t="s">
        <v>195</v>
      </c>
      <c r="C85" s="31"/>
      <c r="D85" s="31"/>
    </row>
    <row r="86" spans="1:13" hidden="1" x14ac:dyDescent="0.25">
      <c r="A86" s="18" t="s">
        <v>183</v>
      </c>
      <c r="B86" s="57" t="s">
        <v>196</v>
      </c>
      <c r="C86" s="32">
        <v>0</v>
      </c>
      <c r="D86" s="32">
        <v>-8644.7314700000006</v>
      </c>
      <c r="E86" s="33">
        <v>-8229.59411</v>
      </c>
      <c r="F86" s="33">
        <v>-9278.2698899999996</v>
      </c>
      <c r="G86" s="33">
        <v>-8394.42598</v>
      </c>
      <c r="H86" s="33">
        <v>-8414.20003</v>
      </c>
      <c r="I86" s="33">
        <v>-8628.0904699999992</v>
      </c>
      <c r="J86" s="33">
        <v>-8460.6498100000008</v>
      </c>
      <c r="K86" s="33">
        <v>-8338.69427</v>
      </c>
      <c r="L86" s="33">
        <v>-8497.3891500000009</v>
      </c>
      <c r="M86" s="33">
        <v>-8916.9127200000003</v>
      </c>
    </row>
    <row r="87" spans="1:13" hidden="1" x14ac:dyDescent="0.25">
      <c r="A87" s="18" t="s">
        <v>183</v>
      </c>
      <c r="B87" s="39"/>
      <c r="C87" s="32">
        <v>0</v>
      </c>
      <c r="D87" s="32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</row>
    <row r="88" spans="1:13" hidden="1" x14ac:dyDescent="0.25">
      <c r="A88" s="18" t="s">
        <v>183</v>
      </c>
      <c r="B88" s="39"/>
      <c r="C88" s="32">
        <v>0</v>
      </c>
      <c r="D88" s="32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</row>
    <row r="89" spans="1:13" hidden="1" x14ac:dyDescent="0.25">
      <c r="A89" s="18" t="s">
        <v>173</v>
      </c>
      <c r="B89" s="39"/>
      <c r="C89" s="32"/>
      <c r="D89" s="32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 hidden="1" thickBot="1" x14ac:dyDescent="0.3">
      <c r="A90" s="18" t="s">
        <v>173</v>
      </c>
      <c r="B90" s="40" t="s">
        <v>199</v>
      </c>
      <c r="C90" s="34">
        <f>SUBTOTAL(9,C85:C89)</f>
        <v>0</v>
      </c>
      <c r="D90" s="34">
        <f>SUBTOTAL(9,D85:D89)</f>
        <v>-8644.7314700000006</v>
      </c>
      <c r="E90" s="34">
        <f t="shared" ref="E90:M90" si="11">SUBTOTAL(9,E85:E89)</f>
        <v>-8229.59411</v>
      </c>
      <c r="F90" s="34">
        <f t="shared" si="11"/>
        <v>-9278.2698899999996</v>
      </c>
      <c r="G90" s="34">
        <f t="shared" si="11"/>
        <v>-8394.42598</v>
      </c>
      <c r="H90" s="34">
        <f t="shared" si="11"/>
        <v>-8414.20003</v>
      </c>
      <c r="I90" s="34">
        <f t="shared" si="11"/>
        <v>-8628.0904699999992</v>
      </c>
      <c r="J90" s="34">
        <f t="shared" si="11"/>
        <v>-8460.6498100000008</v>
      </c>
      <c r="K90" s="34">
        <f t="shared" si="11"/>
        <v>-8338.69427</v>
      </c>
      <c r="L90" s="34">
        <f t="shared" si="11"/>
        <v>-8497.3891500000009</v>
      </c>
      <c r="M90" s="34">
        <f t="shared" si="11"/>
        <v>-8916.9127200000003</v>
      </c>
    </row>
    <row r="91" spans="1:13" hidden="1" x14ac:dyDescent="0.25">
      <c r="A91" s="18" t="s">
        <v>173</v>
      </c>
      <c r="B91" s="37"/>
    </row>
    <row r="92" spans="1:13" ht="15.75" hidden="1" thickBot="1" x14ac:dyDescent="0.3">
      <c r="A92" s="18" t="s">
        <v>173</v>
      </c>
      <c r="B92" s="40" t="s">
        <v>200</v>
      </c>
      <c r="C92" s="34">
        <f>C83-C90</f>
        <v>0</v>
      </c>
      <c r="D92" s="34">
        <f>D83-D90</f>
        <v>8644.7314700000006</v>
      </c>
      <c r="E92" s="34">
        <f t="shared" ref="E92:M92" si="12">E83-E90</f>
        <v>8229.59411</v>
      </c>
      <c r="F92" s="34">
        <f t="shared" si="12"/>
        <v>9278.2698899999996</v>
      </c>
      <c r="G92" s="34">
        <f t="shared" si="12"/>
        <v>8394.42598</v>
      </c>
      <c r="H92" s="34">
        <f t="shared" si="12"/>
        <v>8414.20003</v>
      </c>
      <c r="I92" s="34">
        <f t="shared" si="12"/>
        <v>8628.0904699999992</v>
      </c>
      <c r="J92" s="34">
        <f t="shared" si="12"/>
        <v>8460.6498100000008</v>
      </c>
      <c r="K92" s="34">
        <f t="shared" si="12"/>
        <v>8338.69427</v>
      </c>
      <c r="L92" s="34">
        <f t="shared" si="12"/>
        <v>8497.3891500000009</v>
      </c>
      <c r="M92" s="34">
        <f t="shared" si="12"/>
        <v>8916.9127200000003</v>
      </c>
    </row>
    <row r="93" spans="1:13" hidden="1" x14ac:dyDescent="0.25">
      <c r="A93" s="18" t="s">
        <v>173</v>
      </c>
      <c r="B93" s="64"/>
    </row>
    <row r="94" spans="1:13" hidden="1" x14ac:dyDescent="0.25">
      <c r="A94" s="18" t="s">
        <v>167</v>
      </c>
      <c r="B94" s="67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idden="1" x14ac:dyDescent="0.25">
      <c r="A95" s="18" t="s">
        <v>169</v>
      </c>
      <c r="B95" s="63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idden="1" x14ac:dyDescent="0.25">
      <c r="A96" s="18" t="s">
        <v>176</v>
      </c>
      <c r="B96" s="63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5" hidden="1" x14ac:dyDescent="0.25">
      <c r="A97" s="18" t="s">
        <v>180</v>
      </c>
      <c r="B97" s="60" t="s">
        <v>182</v>
      </c>
      <c r="C97" s="31"/>
      <c r="D97" s="31"/>
    </row>
    <row r="98" spans="1:15" hidden="1" x14ac:dyDescent="0.25">
      <c r="A98" s="18" t="s">
        <v>183</v>
      </c>
      <c r="B98" s="71" t="s">
        <v>229</v>
      </c>
      <c r="C98" s="32">
        <v>309454.42200000002</v>
      </c>
      <c r="D98" s="33">
        <v>227389.74929000001</v>
      </c>
      <c r="E98" s="33">
        <v>255176.48564</v>
      </c>
      <c r="F98" s="33">
        <v>281120.83562000003</v>
      </c>
      <c r="G98" s="33">
        <v>300297.91917000001</v>
      </c>
      <c r="H98" s="33">
        <v>326565.58257000003</v>
      </c>
      <c r="I98" s="33">
        <v>335278.26629</v>
      </c>
      <c r="J98" s="33">
        <v>350378.15135</v>
      </c>
      <c r="K98" s="33">
        <v>366627.66278000001</v>
      </c>
      <c r="L98" s="33">
        <v>376339.82936999999</v>
      </c>
      <c r="M98" s="33">
        <v>381724.89292000001</v>
      </c>
      <c r="O98" s="33"/>
    </row>
    <row r="99" spans="1:15" hidden="1" x14ac:dyDescent="0.25">
      <c r="A99" s="18" t="s">
        <v>183</v>
      </c>
      <c r="B99" s="71" t="s">
        <v>230</v>
      </c>
      <c r="C99" s="32">
        <v>0</v>
      </c>
      <c r="D99" s="32">
        <v>165414.95963999999</v>
      </c>
      <c r="E99" s="33">
        <v>175480.73415</v>
      </c>
      <c r="F99" s="33">
        <v>190096.85101000001</v>
      </c>
      <c r="G99" s="33">
        <v>201684.55101</v>
      </c>
      <c r="H99" s="33">
        <v>210598.60101000001</v>
      </c>
      <c r="I99" s="33">
        <v>215143.20100999999</v>
      </c>
      <c r="J99" s="33">
        <v>219547.85101000001</v>
      </c>
      <c r="K99" s="33">
        <v>226830.00101000001</v>
      </c>
      <c r="L99" s="33">
        <v>233169.25101000001</v>
      </c>
      <c r="M99" s="33">
        <v>237445.20100999999</v>
      </c>
    </row>
    <row r="100" spans="1:15" hidden="1" x14ac:dyDescent="0.25">
      <c r="A100" s="18" t="s">
        <v>173</v>
      </c>
    </row>
    <row r="101" spans="1:15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5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5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5" hidden="1" x14ac:dyDescent="0.25">
      <c r="A104" s="18" t="s">
        <v>180</v>
      </c>
      <c r="B104" s="38" t="s">
        <v>205</v>
      </c>
      <c r="C104" s="31"/>
      <c r="D104" s="31"/>
    </row>
    <row r="105" spans="1:15" hidden="1" x14ac:dyDescent="0.25">
      <c r="A105" s="18" t="s">
        <v>183</v>
      </c>
      <c r="B105" s="39" t="s">
        <v>262</v>
      </c>
      <c r="C105" s="32">
        <v>0</v>
      </c>
      <c r="D105" s="32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</row>
    <row r="106" spans="1:15" hidden="1" x14ac:dyDescent="0.25">
      <c r="A106" s="18" t="s">
        <v>183</v>
      </c>
      <c r="B106" s="39" t="s">
        <v>262</v>
      </c>
      <c r="C106" s="32">
        <v>0</v>
      </c>
      <c r="D106" s="32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</row>
    <row r="107" spans="1:15" hidden="1" x14ac:dyDescent="0.25">
      <c r="A107" s="18" t="s">
        <v>183</v>
      </c>
      <c r="B107" s="39" t="s">
        <v>262</v>
      </c>
      <c r="C107" s="32">
        <v>15575.557000000001</v>
      </c>
      <c r="D107" s="32">
        <v>39064.733130000001</v>
      </c>
      <c r="E107" s="33">
        <v>47548.405870000002</v>
      </c>
      <c r="F107" s="33">
        <v>30745.159769999998</v>
      </c>
      <c r="G107" s="33">
        <v>25898.466929999999</v>
      </c>
      <c r="H107" s="33">
        <v>24534.359329999999</v>
      </c>
      <c r="I107" s="33">
        <v>31334.98963</v>
      </c>
      <c r="J107" s="33">
        <v>29506.193940000001</v>
      </c>
      <c r="K107" s="33">
        <v>35043.954290000001</v>
      </c>
      <c r="L107" s="33">
        <v>40561.162499999999</v>
      </c>
      <c r="M107" s="33">
        <v>44819.538359999999</v>
      </c>
    </row>
    <row r="108" spans="1:15" hidden="1" x14ac:dyDescent="0.25">
      <c r="A108" s="18" t="s">
        <v>183</v>
      </c>
      <c r="B108" s="57" t="s">
        <v>338</v>
      </c>
      <c r="C108" s="32">
        <v>0</v>
      </c>
      <c r="D108" s="32">
        <v>2000</v>
      </c>
      <c r="E108" s="33">
        <v>30400</v>
      </c>
      <c r="F108" s="33">
        <v>2000</v>
      </c>
      <c r="G108" s="33">
        <v>2000</v>
      </c>
      <c r="H108" s="33">
        <v>2000</v>
      </c>
      <c r="I108" s="33">
        <v>2000</v>
      </c>
      <c r="J108" s="33">
        <v>2000</v>
      </c>
      <c r="K108" s="33">
        <v>2000</v>
      </c>
      <c r="L108" s="33">
        <v>2000</v>
      </c>
      <c r="M108" s="33">
        <v>2000</v>
      </c>
    </row>
    <row r="109" spans="1:15" hidden="1" x14ac:dyDescent="0.25">
      <c r="A109" s="18" t="s">
        <v>183</v>
      </c>
      <c r="B109" s="39"/>
      <c r="C109" s="32">
        <v>0</v>
      </c>
      <c r="D109" s="32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</row>
    <row r="110" spans="1:15" hidden="1" x14ac:dyDescent="0.25">
      <c r="A110" s="18" t="s">
        <v>183</v>
      </c>
      <c r="B110" s="39"/>
      <c r="C110" s="32">
        <v>0</v>
      </c>
      <c r="D110" s="32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</row>
    <row r="111" spans="1:15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5" s="68" customFormat="1" ht="21" hidden="1" x14ac:dyDescent="0.35">
      <c r="A112" s="18" t="s">
        <v>173</v>
      </c>
      <c r="B112" s="69" t="s">
        <v>239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8.75" x14ac:dyDescent="0.3">
      <c r="A114" s="18" t="s">
        <v>192</v>
      </c>
      <c r="B114" s="22" t="s">
        <v>168</v>
      </c>
    </row>
    <row r="115" spans="1:13" ht="18.75" x14ac:dyDescent="0.3">
      <c r="A115" s="18" t="s">
        <v>192</v>
      </c>
      <c r="B115" s="22" t="s">
        <v>240</v>
      </c>
      <c r="E115" s="24">
        <f>LEFT(D117,4)+1</f>
        <v>2022</v>
      </c>
      <c r="F115" s="24">
        <f t="shared" ref="F115:M116" si="13">E115+1</f>
        <v>2023</v>
      </c>
      <c r="G115" s="24">
        <f t="shared" si="13"/>
        <v>2024</v>
      </c>
      <c r="H115" s="24">
        <f t="shared" si="13"/>
        <v>2025</v>
      </c>
      <c r="I115" s="24">
        <f t="shared" si="13"/>
        <v>2026</v>
      </c>
      <c r="J115" s="24">
        <f t="shared" si="13"/>
        <v>2027</v>
      </c>
      <c r="K115" s="24">
        <f t="shared" si="13"/>
        <v>2028</v>
      </c>
      <c r="L115" s="24">
        <f t="shared" si="13"/>
        <v>2029</v>
      </c>
      <c r="M115" s="24">
        <f t="shared" si="13"/>
        <v>2030</v>
      </c>
    </row>
    <row r="116" spans="1:13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5">
        <f>RIGHT(D117,2)+1</f>
        <v>23</v>
      </c>
      <c r="F116" s="25">
        <f t="shared" si="13"/>
        <v>24</v>
      </c>
      <c r="G116" s="25">
        <f t="shared" si="13"/>
        <v>25</v>
      </c>
      <c r="H116" s="25">
        <f t="shared" si="13"/>
        <v>26</v>
      </c>
      <c r="I116" s="25">
        <f t="shared" si="13"/>
        <v>27</v>
      </c>
      <c r="J116" s="25">
        <f t="shared" si="13"/>
        <v>28</v>
      </c>
      <c r="K116" s="25">
        <f t="shared" si="13"/>
        <v>29</v>
      </c>
      <c r="L116" s="25">
        <f t="shared" si="13"/>
        <v>30</v>
      </c>
      <c r="M116" s="25">
        <f t="shared" si="13"/>
        <v>31</v>
      </c>
    </row>
    <row r="117" spans="1:13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tr">
        <f t="shared" ref="E117:M117" si="14">E115&amp;"/"&amp;E116</f>
        <v>2022/23</v>
      </c>
      <c r="F117" s="27" t="str">
        <f t="shared" si="14"/>
        <v>2023/24</v>
      </c>
      <c r="G117" s="27" t="str">
        <f t="shared" si="14"/>
        <v>2024/25</v>
      </c>
      <c r="H117" s="27" t="str">
        <f t="shared" si="14"/>
        <v>2025/26</v>
      </c>
      <c r="I117" s="27" t="str">
        <f t="shared" si="14"/>
        <v>2026/27</v>
      </c>
      <c r="J117" s="27" t="str">
        <f t="shared" si="14"/>
        <v>2027/28</v>
      </c>
      <c r="K117" s="27" t="str">
        <f t="shared" si="14"/>
        <v>2028/29</v>
      </c>
      <c r="L117" s="27" t="str">
        <f t="shared" si="14"/>
        <v>2029/30</v>
      </c>
      <c r="M117" s="27" t="str">
        <f t="shared" si="14"/>
        <v>2030/31</v>
      </c>
    </row>
    <row r="118" spans="1:13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 t="str">
        <f>D118</f>
        <v>LTP</v>
      </c>
      <c r="F118" s="29" t="str">
        <f t="shared" ref="F118:M118" si="15">E118</f>
        <v>LTP</v>
      </c>
      <c r="G118" s="29" t="str">
        <f t="shared" si="15"/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</row>
    <row r="119" spans="1:13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</row>
    <row r="120" spans="1:13" x14ac:dyDescent="0.25">
      <c r="A120" s="18" t="s">
        <v>192</v>
      </c>
      <c r="B120" s="45" t="s">
        <v>182</v>
      </c>
      <c r="C120" s="31"/>
      <c r="D120" s="330"/>
    </row>
    <row r="121" spans="1:13" x14ac:dyDescent="0.25">
      <c r="A121" s="18" t="s">
        <v>192</v>
      </c>
      <c r="B121" s="46" t="s">
        <v>241</v>
      </c>
      <c r="C121" s="32">
        <v>196248.23800000001</v>
      </c>
      <c r="D121" s="327">
        <f>D9+D76+D98</f>
        <v>227389.74929000001</v>
      </c>
      <c r="E121" s="32">
        <f t="shared" ref="E121:M121" si="16">E9+E76+E98</f>
        <v>255176.48564</v>
      </c>
      <c r="F121" s="32">
        <f t="shared" si="16"/>
        <v>281120.83562000003</v>
      </c>
      <c r="G121" s="32">
        <f t="shared" si="16"/>
        <v>300297.91917000001</v>
      </c>
      <c r="H121" s="32">
        <f t="shared" si="16"/>
        <v>326565.58257000003</v>
      </c>
      <c r="I121" s="32">
        <f t="shared" si="16"/>
        <v>335278.26629</v>
      </c>
      <c r="J121" s="32">
        <f t="shared" si="16"/>
        <v>350378.15135</v>
      </c>
      <c r="K121" s="32">
        <f t="shared" si="16"/>
        <v>366627.66278000001</v>
      </c>
      <c r="L121" s="32">
        <f t="shared" si="16"/>
        <v>376339.82936999999</v>
      </c>
      <c r="M121" s="32">
        <f t="shared" si="16"/>
        <v>381724.89292000001</v>
      </c>
    </row>
    <row r="122" spans="1:13" x14ac:dyDescent="0.25">
      <c r="A122" s="18" t="s">
        <v>192</v>
      </c>
      <c r="B122" s="46" t="s">
        <v>242</v>
      </c>
      <c r="C122" s="32">
        <v>147737.76199999999</v>
      </c>
      <c r="D122" s="327">
        <f>D10+D77+D99</f>
        <v>165414.95963999999</v>
      </c>
      <c r="E122" s="32">
        <f t="shared" ref="E122:M122" si="17">E10+E77+E99</f>
        <v>175480.73415</v>
      </c>
      <c r="F122" s="32">
        <f t="shared" si="17"/>
        <v>190096.85101000001</v>
      </c>
      <c r="G122" s="32">
        <f t="shared" si="17"/>
        <v>201684.55101</v>
      </c>
      <c r="H122" s="32">
        <f t="shared" si="17"/>
        <v>210598.60101000001</v>
      </c>
      <c r="I122" s="32">
        <f t="shared" si="17"/>
        <v>215143.20100999999</v>
      </c>
      <c r="J122" s="32">
        <f t="shared" si="17"/>
        <v>219547.85101000001</v>
      </c>
      <c r="K122" s="32">
        <f t="shared" si="17"/>
        <v>226830.00101000001</v>
      </c>
      <c r="L122" s="32">
        <f t="shared" si="17"/>
        <v>233169.25101000001</v>
      </c>
      <c r="M122" s="32">
        <f t="shared" si="17"/>
        <v>237445.20100999999</v>
      </c>
    </row>
    <row r="123" spans="1:13" x14ac:dyDescent="0.25">
      <c r="A123" s="18" t="s">
        <v>192</v>
      </c>
      <c r="B123" s="46" t="s">
        <v>243</v>
      </c>
      <c r="C123" s="32">
        <v>8972.0339299999996</v>
      </c>
      <c r="D123" s="327">
        <f t="shared" ref="D123:D126" si="18">D11+D78</f>
        <v>8615.9168100000006</v>
      </c>
      <c r="E123" s="32">
        <f t="shared" ref="E123:M123" si="19">E11+E78</f>
        <v>10147.71963</v>
      </c>
      <c r="F123" s="32">
        <f t="shared" si="19"/>
        <v>9311.3635900000008</v>
      </c>
      <c r="G123" s="32">
        <f t="shared" si="19"/>
        <v>9730.7792800000007</v>
      </c>
      <c r="H123" s="32">
        <f t="shared" si="19"/>
        <v>9309.2302099999997</v>
      </c>
      <c r="I123" s="32">
        <f t="shared" si="19"/>
        <v>9449.8769900000007</v>
      </c>
      <c r="J123" s="32">
        <f t="shared" si="19"/>
        <v>9616.5573800000002</v>
      </c>
      <c r="K123" s="32">
        <f t="shared" si="19"/>
        <v>9893.9215199999999</v>
      </c>
      <c r="L123" s="32">
        <f t="shared" si="19"/>
        <v>10177.66433</v>
      </c>
      <c r="M123" s="32">
        <f t="shared" si="19"/>
        <v>10466.72018</v>
      </c>
    </row>
    <row r="124" spans="1:13" x14ac:dyDescent="0.25">
      <c r="A124" s="18" t="s">
        <v>192</v>
      </c>
      <c r="B124" s="46" t="s">
        <v>244</v>
      </c>
      <c r="C124" s="32">
        <v>147778.51259999999</v>
      </c>
      <c r="D124" s="327">
        <f t="shared" si="18"/>
        <v>155429.54719000001</v>
      </c>
      <c r="E124" s="32">
        <f t="shared" ref="E124:M124" si="20">E12+E79</f>
        <v>168109.16417999999</v>
      </c>
      <c r="F124" s="32">
        <f t="shared" si="20"/>
        <v>192686.81954</v>
      </c>
      <c r="G124" s="32">
        <f t="shared" si="20"/>
        <v>202401.07256</v>
      </c>
      <c r="H124" s="32">
        <f t="shared" si="20"/>
        <v>213034.90862999999</v>
      </c>
      <c r="I124" s="32">
        <f t="shared" si="20"/>
        <v>225665.50735999999</v>
      </c>
      <c r="J124" s="32">
        <f t="shared" si="20"/>
        <v>234009.11433000001</v>
      </c>
      <c r="K124" s="32">
        <f t="shared" si="20"/>
        <v>243503.43494000001</v>
      </c>
      <c r="L124" s="32">
        <f t="shared" si="20"/>
        <v>252210.15385999999</v>
      </c>
      <c r="M124" s="32">
        <f t="shared" si="20"/>
        <v>259795.51590999999</v>
      </c>
    </row>
    <row r="125" spans="1:13" x14ac:dyDescent="0.25">
      <c r="A125" s="18" t="s">
        <v>192</v>
      </c>
      <c r="B125" s="46" t="s">
        <v>245</v>
      </c>
      <c r="C125" s="32">
        <v>921</v>
      </c>
      <c r="D125" s="32">
        <f t="shared" si="18"/>
        <v>140.00008</v>
      </c>
      <c r="E125" s="32">
        <f t="shared" ref="E125:M125" si="21">E13+E80</f>
        <v>1913.24</v>
      </c>
      <c r="F125" s="32">
        <f t="shared" si="21"/>
        <v>10913.4048</v>
      </c>
      <c r="G125" s="32">
        <f t="shared" si="21"/>
        <v>14113.572899999999</v>
      </c>
      <c r="H125" s="32">
        <f t="shared" si="21"/>
        <v>14113.744350000001</v>
      </c>
      <c r="I125" s="32">
        <f t="shared" si="21"/>
        <v>14113.919239999999</v>
      </c>
      <c r="J125" s="32">
        <f t="shared" si="21"/>
        <v>14114.09762</v>
      </c>
      <c r="K125" s="32">
        <f t="shared" si="21"/>
        <v>14109.27958</v>
      </c>
      <c r="L125" s="32">
        <f t="shared" si="21"/>
        <v>14109.465169999999</v>
      </c>
      <c r="M125" s="32">
        <f t="shared" si="21"/>
        <v>14109.654469999999</v>
      </c>
    </row>
    <row r="126" spans="1:13" x14ac:dyDescent="0.25">
      <c r="A126" s="18" t="s">
        <v>192</v>
      </c>
      <c r="B126" s="46" t="s">
        <v>246</v>
      </c>
      <c r="C126" s="32">
        <v>8346.8549999999996</v>
      </c>
      <c r="D126" s="32">
        <f t="shared" si="18"/>
        <v>10662.388360000001</v>
      </c>
      <c r="E126" s="32">
        <f t="shared" ref="E126:M126" si="22">E14+E81</f>
        <v>14296.75995</v>
      </c>
      <c r="F126" s="32">
        <f t="shared" si="22"/>
        <v>14692.3184</v>
      </c>
      <c r="G126" s="32">
        <f t="shared" si="22"/>
        <v>15262.515950000001</v>
      </c>
      <c r="H126" s="32">
        <f t="shared" si="22"/>
        <v>15687.035749999999</v>
      </c>
      <c r="I126" s="32">
        <f t="shared" si="22"/>
        <v>16118.01728</v>
      </c>
      <c r="J126" s="32">
        <f t="shared" si="22"/>
        <v>16568.182219999999</v>
      </c>
      <c r="K126" s="32">
        <f t="shared" si="22"/>
        <v>17031.85269</v>
      </c>
      <c r="L126" s="32">
        <f t="shared" si="22"/>
        <v>17509.417600000001</v>
      </c>
      <c r="M126" s="32">
        <f t="shared" si="22"/>
        <v>17994.325079999999</v>
      </c>
    </row>
    <row r="127" spans="1:13" x14ac:dyDescent="0.25">
      <c r="A127" s="18" t="s">
        <v>192</v>
      </c>
      <c r="B127" s="28"/>
      <c r="C127" s="32"/>
      <c r="D127" s="32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 thickBot="1" x14ac:dyDescent="0.3">
      <c r="A128" s="18" t="s">
        <v>192</v>
      </c>
      <c r="B128" s="47" t="s">
        <v>191</v>
      </c>
      <c r="C128" s="34">
        <f>SUBTOTAL(9,C120:C127)</f>
        <v>510004.40152999992</v>
      </c>
      <c r="D128" s="34">
        <f>SUBTOTAL(9,D120:D127)</f>
        <v>567652.56137000001</v>
      </c>
      <c r="E128" s="34">
        <f t="shared" ref="E128:M128" si="23">SUBTOTAL(9,E120:E127)</f>
        <v>625124.10355</v>
      </c>
      <c r="F128" s="34">
        <f t="shared" si="23"/>
        <v>698821.59296000004</v>
      </c>
      <c r="G128" s="34">
        <f t="shared" si="23"/>
        <v>743490.41087000014</v>
      </c>
      <c r="H128" s="34">
        <f t="shared" si="23"/>
        <v>789309.10252000007</v>
      </c>
      <c r="I128" s="34">
        <f t="shared" si="23"/>
        <v>815768.78817000007</v>
      </c>
      <c r="J128" s="34">
        <f t="shared" si="23"/>
        <v>844233.95391000004</v>
      </c>
      <c r="K128" s="34">
        <f t="shared" si="23"/>
        <v>877996.15252</v>
      </c>
      <c r="L128" s="34">
        <f t="shared" si="23"/>
        <v>903515.78133999999</v>
      </c>
      <c r="M128" s="34">
        <f t="shared" si="23"/>
        <v>921536.30956999981</v>
      </c>
    </row>
    <row r="129" spans="1:13" x14ac:dyDescent="0.25">
      <c r="A129" s="18" t="s">
        <v>192</v>
      </c>
    </row>
    <row r="130" spans="1:13" x14ac:dyDescent="0.25">
      <c r="A130" s="18" t="s">
        <v>192</v>
      </c>
      <c r="B130" s="45" t="s">
        <v>195</v>
      </c>
      <c r="C130" s="31"/>
      <c r="D130" s="330"/>
    </row>
    <row r="131" spans="1:13" x14ac:dyDescent="0.25">
      <c r="A131" s="18" t="s">
        <v>192</v>
      </c>
      <c r="B131" s="46" t="s">
        <v>247</v>
      </c>
      <c r="C131" s="32">
        <v>376461.25818</v>
      </c>
      <c r="D131" s="327">
        <f t="shared" ref="D131:D133" si="24">D21+D86</f>
        <v>387683.56754000002</v>
      </c>
      <c r="E131" s="32">
        <f t="shared" ref="E131:M131" si="25">E21+E86</f>
        <v>421510.17316999997</v>
      </c>
      <c r="F131" s="32">
        <f t="shared" si="25"/>
        <v>444582.66548999998</v>
      </c>
      <c r="G131" s="32">
        <f t="shared" si="25"/>
        <v>452545.85957999999</v>
      </c>
      <c r="H131" s="32">
        <f t="shared" si="25"/>
        <v>471610.53081999999</v>
      </c>
      <c r="I131" s="32">
        <f t="shared" si="25"/>
        <v>481140.98843999999</v>
      </c>
      <c r="J131" s="32">
        <f t="shared" si="25"/>
        <v>483619.87564000004</v>
      </c>
      <c r="K131" s="32">
        <f t="shared" si="25"/>
        <v>498402.29412000004</v>
      </c>
      <c r="L131" s="32">
        <f t="shared" si="25"/>
        <v>512268.06131000002</v>
      </c>
      <c r="M131" s="32">
        <f t="shared" si="25"/>
        <v>526473.32131000003</v>
      </c>
    </row>
    <row r="132" spans="1:13" x14ac:dyDescent="0.25">
      <c r="A132" s="18" t="s">
        <v>192</v>
      </c>
      <c r="B132" s="46" t="s">
        <v>248</v>
      </c>
      <c r="C132" s="32">
        <v>25717.920320000001</v>
      </c>
      <c r="D132" s="327">
        <f t="shared" si="24"/>
        <v>23322.647560000001</v>
      </c>
      <c r="E132" s="32">
        <f t="shared" ref="E132:M132" si="26">E22+E87</f>
        <v>32026.221280000002</v>
      </c>
      <c r="F132" s="32">
        <f t="shared" si="26"/>
        <v>40695.120170000002</v>
      </c>
      <c r="G132" s="32">
        <f t="shared" si="26"/>
        <v>44946.197950000002</v>
      </c>
      <c r="H132" s="32">
        <f t="shared" si="26"/>
        <v>51181.832889999998</v>
      </c>
      <c r="I132" s="32">
        <f t="shared" si="26"/>
        <v>54088.164049999999</v>
      </c>
      <c r="J132" s="32">
        <f t="shared" si="26"/>
        <v>53109.001029999999</v>
      </c>
      <c r="K132" s="32">
        <f t="shared" si="26"/>
        <v>52652.55156</v>
      </c>
      <c r="L132" s="32">
        <f t="shared" si="26"/>
        <v>51234.632380000003</v>
      </c>
      <c r="M132" s="32">
        <f t="shared" si="26"/>
        <v>48356.874219999998</v>
      </c>
    </row>
    <row r="133" spans="1:13" x14ac:dyDescent="0.25">
      <c r="A133" s="18" t="s">
        <v>192</v>
      </c>
      <c r="B133" s="46" t="s">
        <v>249</v>
      </c>
      <c r="C133" s="32">
        <v>53671.303760000003</v>
      </c>
      <c r="D133" s="327">
        <f t="shared" si="24"/>
        <v>49187.4692</v>
      </c>
      <c r="E133" s="32">
        <f t="shared" ref="E133:M133" si="27">E23+E88</f>
        <v>50671.094169999997</v>
      </c>
      <c r="F133" s="32">
        <f t="shared" si="27"/>
        <v>53077.147239999998</v>
      </c>
      <c r="G133" s="32">
        <f t="shared" si="27"/>
        <v>52063.484519999998</v>
      </c>
      <c r="H133" s="32">
        <f t="shared" si="27"/>
        <v>48018.194730000003</v>
      </c>
      <c r="I133" s="32">
        <f t="shared" si="27"/>
        <v>48758.703860000001</v>
      </c>
      <c r="J133" s="32">
        <f t="shared" si="27"/>
        <v>49571.329660000003</v>
      </c>
      <c r="K133" s="32">
        <f t="shared" si="27"/>
        <v>50395.439980000003</v>
      </c>
      <c r="L133" s="32">
        <f t="shared" si="27"/>
        <v>51236.396529999998</v>
      </c>
      <c r="M133" s="32">
        <f t="shared" si="27"/>
        <v>52093.011530000003</v>
      </c>
    </row>
    <row r="134" spans="1:13" x14ac:dyDescent="0.25">
      <c r="A134" s="18" t="s">
        <v>192</v>
      </c>
      <c r="B134" s="28"/>
      <c r="C134" s="32"/>
      <c r="D134" s="32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 thickBot="1" x14ac:dyDescent="0.3">
      <c r="A135" s="18" t="s">
        <v>192</v>
      </c>
      <c r="B135" s="47" t="s">
        <v>199</v>
      </c>
      <c r="C135" s="34">
        <f>SUBTOTAL(9,C130:C134)</f>
        <v>455850.48225999996</v>
      </c>
      <c r="D135" s="34">
        <f>SUBTOTAL(9,D130:D134)</f>
        <v>460193.68430000002</v>
      </c>
      <c r="E135" s="34">
        <f t="shared" ref="E135:M135" si="28">SUBTOTAL(9,E130:E134)</f>
        <v>504207.48861999996</v>
      </c>
      <c r="F135" s="34">
        <f t="shared" si="28"/>
        <v>538354.93290000001</v>
      </c>
      <c r="G135" s="34">
        <f t="shared" si="28"/>
        <v>549555.54205000005</v>
      </c>
      <c r="H135" s="34">
        <f t="shared" si="28"/>
        <v>570810.55844000005</v>
      </c>
      <c r="I135" s="34">
        <f t="shared" si="28"/>
        <v>583987.85635000002</v>
      </c>
      <c r="J135" s="34">
        <f t="shared" si="28"/>
        <v>586300.20633000007</v>
      </c>
      <c r="K135" s="34">
        <f t="shared" si="28"/>
        <v>601450.28566000005</v>
      </c>
      <c r="L135" s="34">
        <f t="shared" si="28"/>
        <v>614739.09022000001</v>
      </c>
      <c r="M135" s="34">
        <f t="shared" si="28"/>
        <v>626923.20706000004</v>
      </c>
    </row>
    <row r="136" spans="1:13" ht="6" customHeight="1" x14ac:dyDescent="0.25">
      <c r="A136" s="18" t="s">
        <v>192</v>
      </c>
    </row>
    <row r="137" spans="1:13" ht="15.75" thickBot="1" x14ac:dyDescent="0.3">
      <c r="A137" s="18" t="s">
        <v>192</v>
      </c>
      <c r="B137" s="47" t="s">
        <v>200</v>
      </c>
      <c r="C137" s="34">
        <f>C128-C135-1</f>
        <v>54152.919269999955</v>
      </c>
      <c r="D137" s="34">
        <f>D128-D135</f>
        <v>107458.87706999999</v>
      </c>
      <c r="E137" s="34">
        <f t="shared" ref="E137:M137" si="29">E128-E135</f>
        <v>120916.61493000004</v>
      </c>
      <c r="F137" s="34">
        <f t="shared" si="29"/>
        <v>160466.66006000002</v>
      </c>
      <c r="G137" s="34">
        <f t="shared" si="29"/>
        <v>193934.86882000009</v>
      </c>
      <c r="H137" s="34">
        <f t="shared" si="29"/>
        <v>218498.54408000002</v>
      </c>
      <c r="I137" s="34">
        <f t="shared" si="29"/>
        <v>231780.93182000006</v>
      </c>
      <c r="J137" s="34">
        <f t="shared" si="29"/>
        <v>257933.74757999997</v>
      </c>
      <c r="K137" s="34">
        <f t="shared" si="29"/>
        <v>276545.86685999995</v>
      </c>
      <c r="L137" s="34">
        <f t="shared" si="29"/>
        <v>288776.69111999997</v>
      </c>
      <c r="M137" s="34">
        <f t="shared" si="29"/>
        <v>294613.10250999976</v>
      </c>
    </row>
    <row r="138" spans="1:13" x14ac:dyDescent="0.25">
      <c r="A138" s="18" t="s">
        <v>192</v>
      </c>
      <c r="B138" s="43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18" t="s">
        <v>192</v>
      </c>
      <c r="B139" s="45" t="s">
        <v>250</v>
      </c>
      <c r="C139" s="31"/>
      <c r="D139" s="330"/>
    </row>
    <row r="140" spans="1:13" x14ac:dyDescent="0.25">
      <c r="A140" s="18" t="s">
        <v>192</v>
      </c>
      <c r="B140" s="28" t="s">
        <v>251</v>
      </c>
      <c r="C140" s="32">
        <v>26111.819</v>
      </c>
      <c r="D140" s="327">
        <f>D37+D54+D105</f>
        <v>41050.99884</v>
      </c>
      <c r="E140" s="32">
        <f t="shared" ref="E140:M140" si="30">E37+E54+E105</f>
        <v>33323.673060000001</v>
      </c>
      <c r="F140" s="32">
        <f t="shared" si="30"/>
        <v>33892.763809999997</v>
      </c>
      <c r="G140" s="32">
        <f t="shared" si="30"/>
        <v>38959.32142</v>
      </c>
      <c r="H140" s="32">
        <f t="shared" si="30"/>
        <v>36857.178639999998</v>
      </c>
      <c r="I140" s="32">
        <f t="shared" si="30"/>
        <v>37334.763319999998</v>
      </c>
      <c r="J140" s="32">
        <f t="shared" si="30"/>
        <v>37073.141649999998</v>
      </c>
      <c r="K140" s="32">
        <f t="shared" si="30"/>
        <v>36035.341820000001</v>
      </c>
      <c r="L140" s="32">
        <f t="shared" si="30"/>
        <v>35243.388330000002</v>
      </c>
      <c r="M140" s="32">
        <f t="shared" si="30"/>
        <v>39754.770929999999</v>
      </c>
    </row>
    <row r="141" spans="1:13" x14ac:dyDescent="0.25">
      <c r="A141" s="18" t="s">
        <v>192</v>
      </c>
      <c r="B141" s="28" t="s">
        <v>252</v>
      </c>
      <c r="C141" s="32">
        <v>2000.001</v>
      </c>
      <c r="D141" s="327">
        <f>D38+D55+D106</f>
        <v>3500.0010000000002</v>
      </c>
      <c r="E141" s="32">
        <f t="shared" ref="E141:M141" si="31">E38+E55+E106</f>
        <v>3500.0010000000002</v>
      </c>
      <c r="F141" s="32">
        <f t="shared" si="31"/>
        <v>3500.0010000000002</v>
      </c>
      <c r="G141" s="32">
        <f t="shared" si="31"/>
        <v>3500.0010000000002</v>
      </c>
      <c r="H141" s="32">
        <f t="shared" si="31"/>
        <v>3500.0010000000002</v>
      </c>
      <c r="I141" s="32">
        <f t="shared" si="31"/>
        <v>3500.0010000000002</v>
      </c>
      <c r="J141" s="32">
        <f t="shared" si="31"/>
        <v>3500.0010000000002</v>
      </c>
      <c r="K141" s="32">
        <f t="shared" si="31"/>
        <v>3500.0010000000002</v>
      </c>
      <c r="L141" s="32">
        <f t="shared" si="31"/>
        <v>3500.0010000000002</v>
      </c>
      <c r="M141" s="32">
        <f t="shared" si="31"/>
        <v>3500.0010000000002</v>
      </c>
    </row>
    <row r="142" spans="1:13" x14ac:dyDescent="0.25">
      <c r="A142" s="18" t="s">
        <v>192</v>
      </c>
      <c r="B142" s="48" t="s">
        <v>210</v>
      </c>
      <c r="C142" s="32">
        <v>233416.97763999997</v>
      </c>
      <c r="D142" s="327">
        <f>D150+D151+D152-D140-D141-D143-D144-D162+D107</f>
        <v>188801.89715</v>
      </c>
      <c r="E142" s="32">
        <f t="shared" ref="E142:M142" si="32">E150+E151+E152-E140-E141-E143-E144-E162+E107</f>
        <v>174625.66879999998</v>
      </c>
      <c r="F142" s="32">
        <f t="shared" si="32"/>
        <v>156213.72986000005</v>
      </c>
      <c r="G142" s="32">
        <f t="shared" si="32"/>
        <v>154298.68853000007</v>
      </c>
      <c r="H142" s="32">
        <f t="shared" si="32"/>
        <v>96094.754910000018</v>
      </c>
      <c r="I142" s="32">
        <f t="shared" si="32"/>
        <v>50872.26416000005</v>
      </c>
      <c r="J142" s="32">
        <f t="shared" si="32"/>
        <v>-27144.988559999994</v>
      </c>
      <c r="K142" s="32">
        <f t="shared" si="32"/>
        <v>-33846.194459999962</v>
      </c>
      <c r="L142" s="32">
        <f t="shared" si="32"/>
        <v>-62638.411850000011</v>
      </c>
      <c r="M142" s="32">
        <f t="shared" si="32"/>
        <v>-85549.591549999983</v>
      </c>
    </row>
    <row r="143" spans="1:13" x14ac:dyDescent="0.25">
      <c r="A143" s="18" t="s">
        <v>192</v>
      </c>
      <c r="B143" s="28" t="s">
        <v>253</v>
      </c>
      <c r="C143" s="32">
        <v>2000</v>
      </c>
      <c r="D143" s="32">
        <f>D40+D57+D108</f>
        <v>2000</v>
      </c>
      <c r="E143" s="32">
        <f t="shared" ref="E143:M143" si="33">E40+E57+E108</f>
        <v>30400</v>
      </c>
      <c r="F143" s="32">
        <f t="shared" si="33"/>
        <v>2000</v>
      </c>
      <c r="G143" s="32">
        <f t="shared" si="33"/>
        <v>2000</v>
      </c>
      <c r="H143" s="32">
        <f t="shared" si="33"/>
        <v>2000</v>
      </c>
      <c r="I143" s="32">
        <f t="shared" si="33"/>
        <v>2000</v>
      </c>
      <c r="J143" s="32">
        <f t="shared" si="33"/>
        <v>2000</v>
      </c>
      <c r="K143" s="32">
        <f t="shared" si="33"/>
        <v>2000</v>
      </c>
      <c r="L143" s="32">
        <f t="shared" si="33"/>
        <v>2000</v>
      </c>
      <c r="M143" s="32">
        <f t="shared" si="33"/>
        <v>2000</v>
      </c>
    </row>
    <row r="144" spans="1:13" x14ac:dyDescent="0.25">
      <c r="A144" s="18" t="s">
        <v>192</v>
      </c>
      <c r="B144" s="28" t="s">
        <v>254</v>
      </c>
      <c r="C144" s="32">
        <v>0</v>
      </c>
      <c r="D144" s="32">
        <f>D41+D58+D109</f>
        <v>0</v>
      </c>
      <c r="E144" s="32">
        <f t="shared" ref="E144:M144" si="34">E41+E58+E109</f>
        <v>0</v>
      </c>
      <c r="F144" s="32">
        <f t="shared" si="34"/>
        <v>0</v>
      </c>
      <c r="G144" s="32">
        <f t="shared" si="34"/>
        <v>0</v>
      </c>
      <c r="H144" s="32">
        <f t="shared" si="34"/>
        <v>0</v>
      </c>
      <c r="I144" s="32">
        <f t="shared" si="34"/>
        <v>0</v>
      </c>
      <c r="J144" s="32">
        <f t="shared" si="34"/>
        <v>0</v>
      </c>
      <c r="K144" s="32">
        <f t="shared" si="34"/>
        <v>0</v>
      </c>
      <c r="L144" s="32">
        <f t="shared" si="34"/>
        <v>0</v>
      </c>
      <c r="M144" s="32">
        <f t="shared" si="34"/>
        <v>0</v>
      </c>
    </row>
    <row r="145" spans="1:13" x14ac:dyDescent="0.25">
      <c r="A145" s="18" t="s">
        <v>192</v>
      </c>
      <c r="B145" s="28"/>
      <c r="C145" s="32"/>
      <c r="D145" s="32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 thickBot="1" x14ac:dyDescent="0.3">
      <c r="A146" s="18" t="s">
        <v>192</v>
      </c>
      <c r="B146" s="47" t="s">
        <v>213</v>
      </c>
      <c r="C146" s="34">
        <f>SUBTOTAL(9,C139:C145)</f>
        <v>263528.79764</v>
      </c>
      <c r="D146" s="34">
        <f>SUBTOTAL(9,D139:D145)</f>
        <v>235352.89699000001</v>
      </c>
      <c r="E146" s="34">
        <f t="shared" ref="E146:M146" si="35">SUBTOTAL(9,E139:E145)</f>
        <v>241849.34285999998</v>
      </c>
      <c r="F146" s="34">
        <f t="shared" si="35"/>
        <v>195606.49467000004</v>
      </c>
      <c r="G146" s="34">
        <f t="shared" si="35"/>
        <v>198758.01095000008</v>
      </c>
      <c r="H146" s="34">
        <f t="shared" si="35"/>
        <v>138451.93455000001</v>
      </c>
      <c r="I146" s="34">
        <f t="shared" si="35"/>
        <v>93707.028480000052</v>
      </c>
      <c r="J146" s="34">
        <f t="shared" si="35"/>
        <v>15428.15409</v>
      </c>
      <c r="K146" s="34">
        <f t="shared" si="35"/>
        <v>7689.1483600000429</v>
      </c>
      <c r="L146" s="34">
        <f t="shared" si="35"/>
        <v>-21895.022520000006</v>
      </c>
      <c r="M146" s="34">
        <f t="shared" si="35"/>
        <v>-40294.81961999998</v>
      </c>
    </row>
    <row r="147" spans="1:13" x14ac:dyDescent="0.25">
      <c r="A147" s="18" t="s">
        <v>192</v>
      </c>
    </row>
    <row r="148" spans="1:13" x14ac:dyDescent="0.25">
      <c r="A148" s="18" t="s">
        <v>192</v>
      </c>
      <c r="B148" s="45" t="s">
        <v>214</v>
      </c>
      <c r="C148" s="31"/>
      <c r="D148" s="31"/>
    </row>
    <row r="149" spans="1:13" x14ac:dyDescent="0.25">
      <c r="A149" s="18" t="s">
        <v>192</v>
      </c>
      <c r="B149" s="28" t="s">
        <v>220</v>
      </c>
      <c r="C149" s="31"/>
      <c r="D149" s="31"/>
    </row>
    <row r="150" spans="1:13" x14ac:dyDescent="0.25">
      <c r="A150" s="18" t="s">
        <v>192</v>
      </c>
      <c r="B150" s="48" t="str">
        <f>"-  to meet additional demand"</f>
        <v>-  to meet additional demand</v>
      </c>
      <c r="C150" s="32">
        <v>7641.1398799999997</v>
      </c>
      <c r="D150" s="32">
        <f t="shared" ref="D150:D152" si="36">D64</f>
        <v>42822.388440000002</v>
      </c>
      <c r="E150" s="32">
        <f t="shared" ref="E150:M150" si="37">E64</f>
        <v>42766.026870000002</v>
      </c>
      <c r="F150" s="32">
        <f t="shared" si="37"/>
        <v>41782.648209999999</v>
      </c>
      <c r="G150" s="32">
        <f t="shared" si="37"/>
        <v>66559.454790000003</v>
      </c>
      <c r="H150" s="32">
        <f t="shared" si="37"/>
        <v>61985.932460000004</v>
      </c>
      <c r="I150" s="32">
        <f t="shared" si="37"/>
        <v>67049.455950000003</v>
      </c>
      <c r="J150" s="32">
        <f t="shared" si="37"/>
        <v>25953.49422</v>
      </c>
      <c r="K150" s="32">
        <f t="shared" si="37"/>
        <v>29116.444029999999</v>
      </c>
      <c r="L150" s="32">
        <f t="shared" si="37"/>
        <v>52830.634639999997</v>
      </c>
      <c r="M150" s="32">
        <f t="shared" si="37"/>
        <v>59194.955929999996</v>
      </c>
    </row>
    <row r="151" spans="1:13" x14ac:dyDescent="0.25">
      <c r="A151" s="18" t="s">
        <v>192</v>
      </c>
      <c r="B151" s="48" t="str">
        <f>"-  to improve level of service"</f>
        <v>-  to improve level of service</v>
      </c>
      <c r="C151" s="32">
        <v>161666.07337999999</v>
      </c>
      <c r="D151" s="32">
        <f t="shared" si="36"/>
        <v>173973.47678</v>
      </c>
      <c r="E151" s="32">
        <f t="shared" ref="E151:M151" si="38">E65</f>
        <v>165134.93255</v>
      </c>
      <c r="F151" s="32">
        <f t="shared" si="38"/>
        <v>152873.1851</v>
      </c>
      <c r="G151" s="32">
        <f t="shared" si="38"/>
        <v>150220.54527999999</v>
      </c>
      <c r="H151" s="32">
        <f t="shared" si="38"/>
        <v>137602.11760999999</v>
      </c>
      <c r="I151" s="32">
        <f t="shared" si="38"/>
        <v>67239.209889999998</v>
      </c>
      <c r="J151" s="32">
        <f t="shared" si="38"/>
        <v>53369.413180000003</v>
      </c>
      <c r="K151" s="32">
        <f t="shared" si="38"/>
        <v>51285.067470000002</v>
      </c>
      <c r="L151" s="32">
        <f t="shared" si="38"/>
        <v>50909.220419999998</v>
      </c>
      <c r="M151" s="32">
        <f t="shared" si="38"/>
        <v>57262.113749999997</v>
      </c>
    </row>
    <row r="152" spans="1:13" x14ac:dyDescent="0.25">
      <c r="A152" s="18" t="s">
        <v>192</v>
      </c>
      <c r="B152" s="48" t="str">
        <f>"-  to replace existing assets"</f>
        <v>-  to replace existing assets</v>
      </c>
      <c r="C152" s="32">
        <v>129823.26082</v>
      </c>
      <c r="D152" s="32">
        <f t="shared" si="36"/>
        <v>126228.24355</v>
      </c>
      <c r="E152" s="32">
        <f t="shared" ref="E152:M152" si="39">E66</f>
        <v>154780.82603</v>
      </c>
      <c r="F152" s="32">
        <f t="shared" si="39"/>
        <v>161321.37309000001</v>
      </c>
      <c r="G152" s="32">
        <f t="shared" si="39"/>
        <v>175796.94109000001</v>
      </c>
      <c r="H152" s="32">
        <f t="shared" si="39"/>
        <v>157225.98003999999</v>
      </c>
      <c r="I152" s="32">
        <f t="shared" si="39"/>
        <v>191051.77711</v>
      </c>
      <c r="J152" s="32">
        <f t="shared" si="39"/>
        <v>193870.16482000001</v>
      </c>
      <c r="K152" s="32">
        <f t="shared" si="39"/>
        <v>203645.65865</v>
      </c>
      <c r="L152" s="32">
        <f t="shared" si="39"/>
        <v>162928.58872</v>
      </c>
      <c r="M152" s="32">
        <f t="shared" si="39"/>
        <v>137631.82569999999</v>
      </c>
    </row>
    <row r="153" spans="1:13" x14ac:dyDescent="0.25">
      <c r="A153" s="18" t="s">
        <v>192</v>
      </c>
      <c r="B153" s="48" t="s">
        <v>215</v>
      </c>
      <c r="C153" s="32">
        <v>18551.242830000003</v>
      </c>
      <c r="D153" s="32">
        <f>D137+D146-D150-D151-D152-D154</f>
        <v>-212.33471000003919</v>
      </c>
      <c r="E153" s="32">
        <f t="shared" ref="E153:M153" si="40">E137+E146-E150-E151-E152-E154</f>
        <v>84.172340000019176</v>
      </c>
      <c r="F153" s="32">
        <f t="shared" si="40"/>
        <v>95.948330000042915</v>
      </c>
      <c r="G153" s="32">
        <f t="shared" si="40"/>
        <v>115.9386100001866</v>
      </c>
      <c r="H153" s="32">
        <f t="shared" si="40"/>
        <v>136.44852000006358</v>
      </c>
      <c r="I153" s="32">
        <f t="shared" si="40"/>
        <v>147.51735000009649</v>
      </c>
      <c r="J153" s="32">
        <f t="shared" si="40"/>
        <v>168.82944999999017</v>
      </c>
      <c r="K153" s="32">
        <f t="shared" si="40"/>
        <v>187.84506999998121</v>
      </c>
      <c r="L153" s="32">
        <f t="shared" si="40"/>
        <v>213.22481999997399</v>
      </c>
      <c r="M153" s="32">
        <f t="shared" si="40"/>
        <v>229.38750999982585</v>
      </c>
    </row>
    <row r="154" spans="1:13" x14ac:dyDescent="0.25">
      <c r="A154" s="18" t="s">
        <v>192</v>
      </c>
      <c r="B154" s="48" t="s">
        <v>216</v>
      </c>
      <c r="C154" s="32">
        <v>0</v>
      </c>
      <c r="D154" s="32">
        <f>D110</f>
        <v>0</v>
      </c>
      <c r="E154" s="32">
        <f t="shared" ref="E154:M154" si="41">E110</f>
        <v>0</v>
      </c>
      <c r="F154" s="32">
        <f t="shared" si="41"/>
        <v>0</v>
      </c>
      <c r="G154" s="32">
        <f t="shared" si="41"/>
        <v>0</v>
      </c>
      <c r="H154" s="32">
        <f t="shared" si="41"/>
        <v>0</v>
      </c>
      <c r="I154" s="32">
        <f t="shared" si="41"/>
        <v>0</v>
      </c>
      <c r="J154" s="32">
        <f t="shared" si="41"/>
        <v>0</v>
      </c>
      <c r="K154" s="32">
        <f t="shared" si="41"/>
        <v>0</v>
      </c>
      <c r="L154" s="32">
        <f t="shared" si="41"/>
        <v>0</v>
      </c>
      <c r="M154" s="32">
        <f t="shared" si="41"/>
        <v>0</v>
      </c>
    </row>
    <row r="155" spans="1:13" x14ac:dyDescent="0.25">
      <c r="A155" s="18" t="s">
        <v>192</v>
      </c>
      <c r="B155" s="28"/>
      <c r="C155" s="32"/>
      <c r="D155" s="32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 thickBot="1" x14ac:dyDescent="0.3">
      <c r="A156" s="18" t="s">
        <v>192</v>
      </c>
      <c r="B156" s="47" t="s">
        <v>217</v>
      </c>
      <c r="C156" s="34">
        <f>SUBTOTAL(9,C148:C155)</f>
        <v>317681.71690999996</v>
      </c>
      <c r="D156" s="34">
        <f>SUBTOTAL(9,D148:D155)</f>
        <v>342811.77405999997</v>
      </c>
      <c r="E156" s="34">
        <f t="shared" ref="E156:M156" si="42">SUBTOTAL(9,E148:E155)</f>
        <v>362765.95779000001</v>
      </c>
      <c r="F156" s="34">
        <f t="shared" si="42"/>
        <v>356073.15473000007</v>
      </c>
      <c r="G156" s="34">
        <f t="shared" si="42"/>
        <v>392692.87977000023</v>
      </c>
      <c r="H156" s="34">
        <f t="shared" si="42"/>
        <v>356950.47863000003</v>
      </c>
      <c r="I156" s="34">
        <f t="shared" si="42"/>
        <v>325487.96030000009</v>
      </c>
      <c r="J156" s="34">
        <f t="shared" si="42"/>
        <v>273361.90166999993</v>
      </c>
      <c r="K156" s="34">
        <f t="shared" si="42"/>
        <v>284235.01522</v>
      </c>
      <c r="L156" s="34">
        <f t="shared" si="42"/>
        <v>266881.66859999998</v>
      </c>
      <c r="M156" s="34">
        <f t="shared" si="42"/>
        <v>254318.2828899998</v>
      </c>
    </row>
    <row r="157" spans="1:13" ht="6" customHeight="1" x14ac:dyDescent="0.25">
      <c r="A157" s="18" t="s">
        <v>192</v>
      </c>
    </row>
    <row r="158" spans="1:13" ht="15.75" thickBot="1" x14ac:dyDescent="0.3">
      <c r="A158" s="18" t="s">
        <v>192</v>
      </c>
      <c r="B158" s="47" t="s">
        <v>255</v>
      </c>
      <c r="C158" s="34">
        <f>C146-C156</f>
        <v>-54152.919269999955</v>
      </c>
      <c r="D158" s="34">
        <f>D146-D156</f>
        <v>-107458.87706999996</v>
      </c>
      <c r="E158" s="34">
        <f t="shared" ref="E158:M158" si="43">E146-E156</f>
        <v>-120916.61493000004</v>
      </c>
      <c r="F158" s="34">
        <f t="shared" si="43"/>
        <v>-160466.66006000002</v>
      </c>
      <c r="G158" s="34">
        <f t="shared" si="43"/>
        <v>-193934.86882000015</v>
      </c>
      <c r="H158" s="34">
        <f t="shared" si="43"/>
        <v>-218498.54408000002</v>
      </c>
      <c r="I158" s="34">
        <f t="shared" si="43"/>
        <v>-231780.93182000006</v>
      </c>
      <c r="J158" s="34">
        <f t="shared" si="43"/>
        <v>-257933.74757999994</v>
      </c>
      <c r="K158" s="34">
        <f t="shared" si="43"/>
        <v>-276545.86685999995</v>
      </c>
      <c r="L158" s="34">
        <f t="shared" si="43"/>
        <v>-288776.69111999997</v>
      </c>
      <c r="M158" s="34">
        <f t="shared" si="43"/>
        <v>-294613.10250999976</v>
      </c>
    </row>
    <row r="159" spans="1:13" ht="6" customHeight="1" x14ac:dyDescent="0.25">
      <c r="A159" s="18" t="s">
        <v>192</v>
      </c>
    </row>
    <row r="160" spans="1:13" ht="15.75" thickBot="1" x14ac:dyDescent="0.3">
      <c r="A160" s="18" t="s">
        <v>192</v>
      </c>
      <c r="B160" s="47" t="s">
        <v>256</v>
      </c>
      <c r="C160" s="34">
        <v>0</v>
      </c>
      <c r="D160" s="34">
        <f>D137+D158</f>
        <v>0</v>
      </c>
      <c r="E160" s="34">
        <f t="shared" ref="E160:M160" si="44">E137+E158</f>
        <v>0</v>
      </c>
      <c r="F160" s="34">
        <f t="shared" si="44"/>
        <v>0</v>
      </c>
      <c r="G160" s="34">
        <f t="shared" si="44"/>
        <v>0</v>
      </c>
      <c r="H160" s="34">
        <f t="shared" si="44"/>
        <v>0</v>
      </c>
      <c r="I160" s="34">
        <f t="shared" si="44"/>
        <v>0</v>
      </c>
      <c r="J160" s="34">
        <f t="shared" si="44"/>
        <v>0</v>
      </c>
      <c r="K160" s="34">
        <f t="shared" si="44"/>
        <v>0</v>
      </c>
      <c r="L160" s="34">
        <f t="shared" si="44"/>
        <v>0</v>
      </c>
      <c r="M160" s="34">
        <f t="shared" si="44"/>
        <v>0</v>
      </c>
    </row>
    <row r="161" spans="1:13" x14ac:dyDescent="0.25">
      <c r="A161" s="18" t="s">
        <v>192</v>
      </c>
    </row>
    <row r="162" spans="1:13" ht="42" customHeight="1" x14ac:dyDescent="0.25">
      <c r="A162" s="18" t="s">
        <v>192</v>
      </c>
      <c r="B162" s="49" t="s">
        <v>257</v>
      </c>
      <c r="C162" s="33">
        <f>C31</f>
        <v>137868.56907999999</v>
      </c>
      <c r="D162" s="328">
        <f>D31</f>
        <v>146735.94490999999</v>
      </c>
      <c r="E162" s="33">
        <f t="shared" ref="E162:M162" si="45">E31</f>
        <v>168380.84846000001</v>
      </c>
      <c r="F162" s="33">
        <f t="shared" si="45"/>
        <v>191115.87150000001</v>
      </c>
      <c r="G162" s="33">
        <f t="shared" si="45"/>
        <v>219717.39713999999</v>
      </c>
      <c r="H162" s="33">
        <f t="shared" si="45"/>
        <v>242896.45488999999</v>
      </c>
      <c r="I162" s="33">
        <f t="shared" si="45"/>
        <v>262968.40409999999</v>
      </c>
      <c r="J162" s="33">
        <f t="shared" si="45"/>
        <v>287271.11206999997</v>
      </c>
      <c r="K162" s="33">
        <f t="shared" si="45"/>
        <v>311401.97607999999</v>
      </c>
      <c r="L162" s="33">
        <f t="shared" si="45"/>
        <v>329124.62880000001</v>
      </c>
      <c r="M162" s="33">
        <f t="shared" si="45"/>
        <v>339203.25335999997</v>
      </c>
    </row>
    <row r="163" spans="1:13" x14ac:dyDescent="0.25">
      <c r="A163" s="18" t="s">
        <v>192</v>
      </c>
    </row>
    <row r="164" spans="1:13" x14ac:dyDescent="0.25">
      <c r="A164" s="18" t="s">
        <v>192</v>
      </c>
    </row>
    <row r="165" spans="1:13" x14ac:dyDescent="0.25">
      <c r="A165" s="18" t="s">
        <v>192</v>
      </c>
      <c r="B165" s="46" t="s">
        <v>258</v>
      </c>
      <c r="C165" s="32">
        <f>C18</f>
        <v>49325.36292</v>
      </c>
      <c r="D165" s="32">
        <f>D18</f>
        <v>37951.968659999999</v>
      </c>
      <c r="E165" s="32">
        <f t="shared" ref="E165:M165" si="46">E18</f>
        <v>38037.809880000001</v>
      </c>
      <c r="F165" s="32">
        <f t="shared" si="46"/>
        <v>39669.761689999999</v>
      </c>
      <c r="G165" s="32">
        <f t="shared" si="46"/>
        <v>39420.544999999998</v>
      </c>
      <c r="H165" s="32">
        <f t="shared" si="46"/>
        <v>40127.065009999998</v>
      </c>
      <c r="I165" s="32">
        <f t="shared" si="46"/>
        <v>41034.808779999999</v>
      </c>
      <c r="J165" s="32">
        <f t="shared" si="46"/>
        <v>41608.45794</v>
      </c>
      <c r="K165" s="32">
        <f t="shared" si="46"/>
        <v>42433.287340000003</v>
      </c>
      <c r="L165" s="32">
        <f t="shared" si="46"/>
        <v>43451.823859999997</v>
      </c>
      <c r="M165" s="32">
        <f t="shared" si="46"/>
        <v>44769.050539999997</v>
      </c>
    </row>
    <row r="166" spans="1:13" x14ac:dyDescent="0.25">
      <c r="A166" s="18" t="s">
        <v>192</v>
      </c>
      <c r="B166" s="46" t="s">
        <v>259</v>
      </c>
      <c r="C166" s="33">
        <f>C29</f>
        <v>35008.235119999998</v>
      </c>
      <c r="D166" s="33">
        <f>D29</f>
        <v>29307.23719</v>
      </c>
      <c r="E166" s="33">
        <f t="shared" ref="E166:M166" si="47">E29</f>
        <v>29814.591799999998</v>
      </c>
      <c r="F166" s="33">
        <f t="shared" si="47"/>
        <v>30415.757819999999</v>
      </c>
      <c r="G166" s="33">
        <f t="shared" si="47"/>
        <v>31062.149280000001</v>
      </c>
      <c r="H166" s="33">
        <f t="shared" si="47"/>
        <v>31768.066790000001</v>
      </c>
      <c r="I166" s="33">
        <f t="shared" si="47"/>
        <v>32474.34967</v>
      </c>
      <c r="J166" s="33">
        <f t="shared" si="47"/>
        <v>33237.183369999999</v>
      </c>
      <c r="K166" s="33">
        <f t="shared" si="47"/>
        <v>34200.736810000002</v>
      </c>
      <c r="L166" s="33">
        <f t="shared" si="47"/>
        <v>35081.510699999999</v>
      </c>
      <c r="M166" s="33">
        <f t="shared" si="47"/>
        <v>35995.56813</v>
      </c>
    </row>
    <row r="167" spans="1:13" x14ac:dyDescent="0.25">
      <c r="A167" s="18" t="s">
        <v>192</v>
      </c>
    </row>
    <row r="168" spans="1:13" ht="15.75" thickBot="1" x14ac:dyDescent="0.3">
      <c r="A168" s="18" t="s">
        <v>192</v>
      </c>
      <c r="B168" t="s">
        <v>260</v>
      </c>
      <c r="C168" s="50">
        <f>C165-C166</f>
        <v>14317.127800000002</v>
      </c>
      <c r="D168" s="329">
        <f>D165-D166</f>
        <v>8644.7314699999988</v>
      </c>
      <c r="E168" s="50">
        <f t="shared" ref="E168:M168" si="48">E165-E166</f>
        <v>8223.2180800000024</v>
      </c>
      <c r="F168" s="50">
        <f t="shared" si="48"/>
        <v>9254.0038700000005</v>
      </c>
      <c r="G168" s="50">
        <f t="shared" si="48"/>
        <v>8358.3957199999968</v>
      </c>
      <c r="H168" s="50">
        <f t="shared" si="48"/>
        <v>8358.9982199999977</v>
      </c>
      <c r="I168" s="50">
        <f t="shared" si="48"/>
        <v>8560.4591099999998</v>
      </c>
      <c r="J168" s="50">
        <f t="shared" si="48"/>
        <v>8371.2745700000014</v>
      </c>
      <c r="K168" s="50">
        <f t="shared" si="48"/>
        <v>8232.5505300000004</v>
      </c>
      <c r="L168" s="50">
        <f t="shared" si="48"/>
        <v>8370.3131599999979</v>
      </c>
      <c r="M168" s="50">
        <f t="shared" si="48"/>
        <v>8773.4824099999969</v>
      </c>
    </row>
    <row r="169" spans="1:13" x14ac:dyDescent="0.25">
      <c r="A169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5"/>
  <sheetViews>
    <sheetView showGridLines="0" topLeftCell="B113" zoomScale="85" zoomScaleNormal="85" workbookViewId="0">
      <selection activeCell="D121" sqref="D121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72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73" t="s">
        <v>182</v>
      </c>
      <c r="C8" s="31"/>
      <c r="D8" s="31"/>
      <c r="E8" s="31"/>
    </row>
    <row r="9" spans="1:14" hidden="1" x14ac:dyDescent="0.25">
      <c r="A9" s="18" t="s">
        <v>173</v>
      </c>
      <c r="B9" s="74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74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74" t="s">
        <v>295</v>
      </c>
      <c r="C11" s="32">
        <v>280</v>
      </c>
      <c r="D11" s="32">
        <v>429.07688999999999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74" t="s">
        <v>244</v>
      </c>
      <c r="C12" s="32">
        <v>33071.924469999998</v>
      </c>
      <c r="D12" s="32">
        <v>18907.901440000001</v>
      </c>
      <c r="E12" s="32"/>
      <c r="F12" s="33">
        <v>19922.24165</v>
      </c>
      <c r="G12" s="33">
        <v>20569.28918</v>
      </c>
      <c r="H12" s="33">
        <v>21118.193599999999</v>
      </c>
      <c r="I12" s="33">
        <v>21712.016520000001</v>
      </c>
      <c r="J12" s="33">
        <v>22281.380720000001</v>
      </c>
      <c r="K12" s="33">
        <v>22932.682349999999</v>
      </c>
      <c r="L12" s="33">
        <v>23445.213479999999</v>
      </c>
      <c r="M12" s="33">
        <v>23967.873220000001</v>
      </c>
      <c r="N12" s="33">
        <v>24454.367750000001</v>
      </c>
    </row>
    <row r="13" spans="1:14" hidden="1" x14ac:dyDescent="0.25">
      <c r="A13" s="18" t="s">
        <v>183</v>
      </c>
      <c r="B13" s="74" t="s">
        <v>258</v>
      </c>
      <c r="C13" s="32">
        <v>39053.126029999999</v>
      </c>
      <c r="D13" s="32">
        <v>28317.164079999999</v>
      </c>
      <c r="E13" s="32"/>
      <c r="F13" s="33">
        <v>28226.61335</v>
      </c>
      <c r="G13" s="33">
        <v>29625.913130000001</v>
      </c>
      <c r="H13" s="33">
        <v>29711.409049999998</v>
      </c>
      <c r="I13" s="33">
        <v>30183.83986</v>
      </c>
      <c r="J13" s="33">
        <v>30820.206010000002</v>
      </c>
      <c r="K13" s="33">
        <v>31444.100170000002</v>
      </c>
      <c r="L13" s="33">
        <v>32015.40136</v>
      </c>
      <c r="M13" s="33">
        <v>32861.54666</v>
      </c>
      <c r="N13" s="33">
        <v>33892.836239999997</v>
      </c>
    </row>
    <row r="14" spans="1:14" hidden="1" x14ac:dyDescent="0.25">
      <c r="A14" s="18" t="s">
        <v>183</v>
      </c>
      <c r="B14" s="74" t="s">
        <v>297</v>
      </c>
      <c r="C14" s="32">
        <v>921</v>
      </c>
      <c r="D14" s="32">
        <v>140.00008</v>
      </c>
      <c r="E14" s="32"/>
      <c r="F14" s="33">
        <v>1913.24</v>
      </c>
      <c r="G14" s="33">
        <v>10913.4048</v>
      </c>
      <c r="H14" s="33">
        <v>14113.572899999999</v>
      </c>
      <c r="I14" s="33">
        <v>14113.744350000001</v>
      </c>
      <c r="J14" s="33">
        <v>14113.919239999999</v>
      </c>
      <c r="K14" s="33">
        <v>14114.09762</v>
      </c>
      <c r="L14" s="33">
        <v>14109.27958</v>
      </c>
      <c r="M14" s="33">
        <v>14109.465169999999</v>
      </c>
      <c r="N14" s="33">
        <v>14109.654469999999</v>
      </c>
    </row>
    <row r="15" spans="1:14" hidden="1" x14ac:dyDescent="0.25">
      <c r="A15" s="18" t="s">
        <v>183</v>
      </c>
      <c r="B15" s="74" t="s">
        <v>298</v>
      </c>
      <c r="C15" s="32">
        <v>1100.0000399999999</v>
      </c>
      <c r="D15" s="32">
        <v>1100.0000399999999</v>
      </c>
      <c r="E15" s="32"/>
      <c r="F15" s="33">
        <v>1100</v>
      </c>
      <c r="G15" s="33">
        <v>1100</v>
      </c>
      <c r="H15" s="33">
        <v>1100</v>
      </c>
      <c r="I15" s="33">
        <v>1100</v>
      </c>
      <c r="J15" s="33">
        <v>1100</v>
      </c>
      <c r="K15" s="33">
        <v>1100</v>
      </c>
      <c r="L15" s="33">
        <v>1100</v>
      </c>
      <c r="M15" s="33">
        <v>1100</v>
      </c>
      <c r="N15" s="33">
        <v>1100</v>
      </c>
    </row>
    <row r="16" spans="1:14" hidden="1" x14ac:dyDescent="0.25">
      <c r="A16" s="18" t="s">
        <v>173</v>
      </c>
      <c r="B16" s="74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75" t="s">
        <v>191</v>
      </c>
      <c r="C17" s="34">
        <f>SUBTOTAL(9,C8:C16)</f>
        <v>74426.050539999997</v>
      </c>
      <c r="D17" s="34">
        <f>SUBTOTAL(9,D8:D16)</f>
        <v>48894.142529999997</v>
      </c>
      <c r="E17" s="34"/>
      <c r="F17" s="34">
        <f t="shared" ref="F17:N17" si="3">SUBTOTAL(9,F8:F16)</f>
        <v>51162.094999999994</v>
      </c>
      <c r="G17" s="34">
        <f t="shared" si="3"/>
        <v>62208.607109999997</v>
      </c>
      <c r="H17" s="34">
        <f t="shared" si="3"/>
        <v>66043.17555</v>
      </c>
      <c r="I17" s="34">
        <f t="shared" si="3"/>
        <v>67109.600730000006</v>
      </c>
      <c r="J17" s="34">
        <f t="shared" si="3"/>
        <v>68315.505969999998</v>
      </c>
      <c r="K17" s="34">
        <f t="shared" si="3"/>
        <v>69590.880139999994</v>
      </c>
      <c r="L17" s="34">
        <f t="shared" si="3"/>
        <v>70669.894419999997</v>
      </c>
      <c r="M17" s="34">
        <f t="shared" si="3"/>
        <v>72038.885049999997</v>
      </c>
      <c r="N17" s="34">
        <f t="shared" si="3"/>
        <v>73556.858459999989</v>
      </c>
    </row>
    <row r="18" spans="1:14" hidden="1" x14ac:dyDescent="0.25">
      <c r="A18" s="18" t="s">
        <v>173</v>
      </c>
      <c r="B18" s="76"/>
    </row>
    <row r="19" spans="1:14" hidden="1" x14ac:dyDescent="0.25">
      <c r="A19" s="18" t="s">
        <v>180</v>
      </c>
      <c r="B19" s="73" t="s">
        <v>195</v>
      </c>
      <c r="C19" s="31"/>
      <c r="D19" s="31"/>
      <c r="E19" s="31"/>
    </row>
    <row r="20" spans="1:14" hidden="1" x14ac:dyDescent="0.25">
      <c r="A20" s="18" t="s">
        <v>183</v>
      </c>
      <c r="B20" s="74" t="s">
        <v>247</v>
      </c>
      <c r="C20" s="32">
        <v>125398.56170000001</v>
      </c>
      <c r="D20" s="32">
        <v>99022.471900000004</v>
      </c>
      <c r="E20" s="32"/>
      <c r="F20" s="33">
        <v>97492.020069999999</v>
      </c>
      <c r="G20" s="33">
        <v>99275.355030000006</v>
      </c>
      <c r="H20" s="33">
        <v>113126.8686</v>
      </c>
      <c r="I20" s="33">
        <v>116975.71111</v>
      </c>
      <c r="J20" s="33">
        <v>120730.86109000001</v>
      </c>
      <c r="K20" s="33">
        <v>123513.094</v>
      </c>
      <c r="L20" s="33">
        <v>126403.40760000001</v>
      </c>
      <c r="M20" s="33">
        <v>129622.17426</v>
      </c>
      <c r="N20" s="33">
        <v>132144.34049</v>
      </c>
    </row>
    <row r="21" spans="1:14" hidden="1" x14ac:dyDescent="0.25">
      <c r="A21" s="18" t="s">
        <v>183</v>
      </c>
      <c r="B21" s="74" t="s">
        <v>248</v>
      </c>
      <c r="C21" s="32">
        <v>1967.6960300000001</v>
      </c>
      <c r="D21" s="32">
        <v>1584.7413300000001</v>
      </c>
      <c r="E21" s="32"/>
      <c r="F21" s="33">
        <v>2329.43588</v>
      </c>
      <c r="G21" s="33">
        <v>2985.8532599999999</v>
      </c>
      <c r="H21" s="33">
        <v>3268.8774199999998</v>
      </c>
      <c r="I21" s="33">
        <v>3719.5347299999999</v>
      </c>
      <c r="J21" s="33">
        <v>3842.8498800000002</v>
      </c>
      <c r="K21" s="33">
        <v>3575.1758100000002</v>
      </c>
      <c r="L21" s="33">
        <v>3301.0922</v>
      </c>
      <c r="M21" s="33">
        <v>2988.1139800000001</v>
      </c>
      <c r="N21" s="33">
        <v>2672.3278599999999</v>
      </c>
    </row>
    <row r="22" spans="1:14" hidden="1" x14ac:dyDescent="0.25">
      <c r="A22" s="18" t="s">
        <v>183</v>
      </c>
      <c r="B22" s="74" t="s">
        <v>259</v>
      </c>
      <c r="C22" s="32">
        <v>-67014.995800000004</v>
      </c>
      <c r="D22" s="32">
        <v>-67366.586509999994</v>
      </c>
      <c r="E22" s="32"/>
      <c r="F22" s="33">
        <v>-68281.447310000003</v>
      </c>
      <c r="G22" s="33">
        <v>-69358.967380000002</v>
      </c>
      <c r="H22" s="33">
        <v>-84575.446230000001</v>
      </c>
      <c r="I22" s="33">
        <v>-87254.363630000007</v>
      </c>
      <c r="J22" s="33">
        <v>-87403.713019999996</v>
      </c>
      <c r="K22" s="33">
        <v>-86845.991410000002</v>
      </c>
      <c r="L22" s="33">
        <v>-88652.529800000004</v>
      </c>
      <c r="M22" s="33">
        <v>-90987.407430000007</v>
      </c>
      <c r="N22" s="33">
        <v>-92644.678220000002</v>
      </c>
    </row>
    <row r="23" spans="1:14" hidden="1" x14ac:dyDescent="0.25">
      <c r="A23" s="18" t="s">
        <v>183</v>
      </c>
      <c r="B23" s="74" t="s">
        <v>249</v>
      </c>
      <c r="C23" s="32">
        <v>3099.9999600000001</v>
      </c>
      <c r="D23" s="32">
        <v>1254</v>
      </c>
      <c r="E23" s="32"/>
      <c r="F23" s="33">
        <v>2824</v>
      </c>
      <c r="G23" s="33">
        <v>4074</v>
      </c>
      <c r="H23" s="33">
        <v>4050</v>
      </c>
      <c r="I23" s="33">
        <v>300</v>
      </c>
      <c r="J23" s="33">
        <v>300</v>
      </c>
      <c r="K23" s="33">
        <v>300</v>
      </c>
      <c r="L23" s="33">
        <v>300</v>
      </c>
      <c r="M23" s="33">
        <v>300</v>
      </c>
      <c r="N23" s="33">
        <v>300</v>
      </c>
    </row>
    <row r="24" spans="1:14" hidden="1" x14ac:dyDescent="0.25">
      <c r="A24" s="18" t="s">
        <v>173</v>
      </c>
      <c r="B24" s="74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75" t="s">
        <v>199</v>
      </c>
      <c r="C25" s="34">
        <f>SUBTOTAL(9,C19:C24)</f>
        <v>63451.261890000009</v>
      </c>
      <c r="D25" s="34">
        <f>SUBTOTAL(9,D19:D24)</f>
        <v>34494.626720000015</v>
      </c>
      <c r="E25" s="34"/>
      <c r="F25" s="34">
        <f t="shared" ref="F25:N25" si="4">SUBTOTAL(9,F19:F24)</f>
        <v>34364.00864</v>
      </c>
      <c r="G25" s="34">
        <f t="shared" si="4"/>
        <v>36976.240910000008</v>
      </c>
      <c r="H25" s="34">
        <f t="shared" si="4"/>
        <v>35870.299790000005</v>
      </c>
      <c r="I25" s="34">
        <f t="shared" si="4"/>
        <v>33740.882209999996</v>
      </c>
      <c r="J25" s="34">
        <f t="shared" si="4"/>
        <v>37469.997950000004</v>
      </c>
      <c r="K25" s="34">
        <f t="shared" si="4"/>
        <v>40542.278399999996</v>
      </c>
      <c r="L25" s="34">
        <f t="shared" si="4"/>
        <v>41351.97</v>
      </c>
      <c r="M25" s="34">
        <f t="shared" si="4"/>
        <v>41922.880809999988</v>
      </c>
      <c r="N25" s="34">
        <f t="shared" si="4"/>
        <v>42471.990129999991</v>
      </c>
    </row>
    <row r="26" spans="1:14" hidden="1" x14ac:dyDescent="0.25">
      <c r="A26" s="18" t="s">
        <v>173</v>
      </c>
      <c r="B26" s="76"/>
    </row>
    <row r="27" spans="1:14" ht="15.75" hidden="1" thickBot="1" x14ac:dyDescent="0.3">
      <c r="A27" s="18" t="s">
        <v>173</v>
      </c>
      <c r="B27" s="75" t="s">
        <v>200</v>
      </c>
      <c r="C27" s="34">
        <f>C17-C25</f>
        <v>10974.788649999988</v>
      </c>
      <c r="D27" s="34">
        <f>D17-D25</f>
        <v>14399.515809999983</v>
      </c>
      <c r="E27" s="34"/>
      <c r="F27" s="34">
        <f t="shared" ref="F27:N27" si="5">F17-F25</f>
        <v>16798.086359999994</v>
      </c>
      <c r="G27" s="34">
        <f t="shared" si="5"/>
        <v>25232.366199999989</v>
      </c>
      <c r="H27" s="34">
        <f t="shared" si="5"/>
        <v>30172.875759999995</v>
      </c>
      <c r="I27" s="34">
        <f t="shared" si="5"/>
        <v>33368.718520000009</v>
      </c>
      <c r="J27" s="34">
        <f t="shared" si="5"/>
        <v>30845.508019999994</v>
      </c>
      <c r="K27" s="34">
        <f t="shared" si="5"/>
        <v>29048.601739999998</v>
      </c>
      <c r="L27" s="34">
        <f t="shared" si="5"/>
        <v>29317.924419999996</v>
      </c>
      <c r="M27" s="34">
        <f t="shared" si="5"/>
        <v>30116.004240000009</v>
      </c>
      <c r="N27" s="34">
        <f t="shared" si="5"/>
        <v>31084.868329999998</v>
      </c>
    </row>
    <row r="28" spans="1:14" hidden="1" x14ac:dyDescent="0.25">
      <c r="A28" s="18" t="s">
        <v>173</v>
      </c>
      <c r="B28" s="7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78" t="s">
        <v>203</v>
      </c>
      <c r="C29" s="32">
        <v>9876.9899000000005</v>
      </c>
      <c r="D29" s="32">
        <v>12211.22928</v>
      </c>
      <c r="E29" s="32"/>
      <c r="F29" s="33">
        <v>14059.853789999999</v>
      </c>
      <c r="G29" s="33">
        <v>16210.13603</v>
      </c>
      <c r="H29" s="33">
        <v>18653.114880000001</v>
      </c>
      <c r="I29" s="33">
        <v>18617.078320000001</v>
      </c>
      <c r="J29" s="33">
        <v>16606.143619999999</v>
      </c>
      <c r="K29" s="33">
        <v>14307.50014</v>
      </c>
      <c r="L29" s="33">
        <v>14256.51251</v>
      </c>
      <c r="M29" s="33">
        <v>14768.21456</v>
      </c>
      <c r="N29" s="33">
        <v>15397.215630000001</v>
      </c>
    </row>
    <row r="30" spans="1:14" hidden="1" x14ac:dyDescent="0.25">
      <c r="A30" s="18" t="s">
        <v>173</v>
      </c>
      <c r="B30" s="74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 t="s">
        <v>299</v>
      </c>
      <c r="C35" s="32">
        <v>26111.819</v>
      </c>
      <c r="D35" s="32">
        <v>41050.99884</v>
      </c>
      <c r="E35" s="32"/>
      <c r="F35" s="33">
        <v>33323.673060000001</v>
      </c>
      <c r="G35" s="33">
        <v>33892.763809999997</v>
      </c>
      <c r="H35" s="33">
        <v>38959.32142</v>
      </c>
      <c r="I35" s="33">
        <v>36857.178639999998</v>
      </c>
      <c r="J35" s="33">
        <v>37334.763319999998</v>
      </c>
      <c r="K35" s="33">
        <v>37073.141649999998</v>
      </c>
      <c r="L35" s="33">
        <v>36035.341820000001</v>
      </c>
      <c r="M35" s="33">
        <v>35243.388330000002</v>
      </c>
      <c r="N35" s="33">
        <v>39754.770929999999</v>
      </c>
    </row>
    <row r="36" spans="1:14" hidden="1" x14ac:dyDescent="0.25">
      <c r="A36" s="18" t="s">
        <v>183</v>
      </c>
      <c r="B36" s="39" t="s">
        <v>252</v>
      </c>
      <c r="C36" s="32">
        <v>2000.001</v>
      </c>
      <c r="D36" s="32">
        <v>3500.0010000000002</v>
      </c>
      <c r="E36" s="32"/>
      <c r="F36" s="33">
        <v>3500.0010000000002</v>
      </c>
      <c r="G36" s="33">
        <v>3500.0010000000002</v>
      </c>
      <c r="H36" s="33">
        <v>3500.0010000000002</v>
      </c>
      <c r="I36" s="33">
        <v>3500.0010000000002</v>
      </c>
      <c r="J36" s="33">
        <v>3500.0010000000002</v>
      </c>
      <c r="K36" s="33">
        <v>3500.0010000000002</v>
      </c>
      <c r="L36" s="33">
        <v>3500.0010000000002</v>
      </c>
      <c r="M36" s="33">
        <v>3500.0010000000002</v>
      </c>
      <c r="N36" s="33">
        <v>3500.0010000000002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 t="s">
        <v>300</v>
      </c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28111.82</v>
      </c>
      <c r="D41" s="34">
        <f>SUBTOTAL(9,D34:D40)</f>
        <v>44550.999840000004</v>
      </c>
      <c r="E41" s="34"/>
      <c r="F41" s="34">
        <f t="shared" ref="F41:N41" si="6">SUBTOTAL(9,F34:F40)</f>
        <v>36823.674060000005</v>
      </c>
      <c r="G41" s="34">
        <f t="shared" si="6"/>
        <v>37392.764809999993</v>
      </c>
      <c r="H41" s="34">
        <f t="shared" si="6"/>
        <v>42459.322419999997</v>
      </c>
      <c r="I41" s="34">
        <f t="shared" si="6"/>
        <v>40357.179640000002</v>
      </c>
      <c r="J41" s="34">
        <f t="shared" si="6"/>
        <v>40834.764320000002</v>
      </c>
      <c r="K41" s="34">
        <f t="shared" si="6"/>
        <v>40573.142649999994</v>
      </c>
      <c r="L41" s="34">
        <f t="shared" si="6"/>
        <v>39535.342820000005</v>
      </c>
      <c r="M41" s="34">
        <f t="shared" si="6"/>
        <v>38743.389330000005</v>
      </c>
      <c r="N41" s="34">
        <f t="shared" si="6"/>
        <v>43254.771930000003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79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7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76"/>
    </row>
    <row r="51" spans="1:14" hidden="1" x14ac:dyDescent="0.25">
      <c r="A51" s="18" t="s">
        <v>180</v>
      </c>
      <c r="B51" s="73" t="s">
        <v>219</v>
      </c>
      <c r="C51" s="31"/>
      <c r="D51" s="31"/>
      <c r="E51" s="31"/>
    </row>
    <row r="52" spans="1:14" hidden="1" x14ac:dyDescent="0.25">
      <c r="A52" s="18" t="s">
        <v>183</v>
      </c>
      <c r="B52" s="74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74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74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74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74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74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75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76"/>
    </row>
    <row r="60" spans="1:14" hidden="1" x14ac:dyDescent="0.25">
      <c r="A60" s="18" t="s">
        <v>180</v>
      </c>
      <c r="B60" s="73" t="s">
        <v>214</v>
      </c>
      <c r="C60" s="31"/>
      <c r="D60" s="31"/>
      <c r="E60" s="31"/>
    </row>
    <row r="61" spans="1:14" hidden="1" x14ac:dyDescent="0.25">
      <c r="A61" s="18" t="s">
        <v>173</v>
      </c>
      <c r="B61" s="74" t="s">
        <v>220</v>
      </c>
      <c r="C61" s="31"/>
      <c r="D61" s="31"/>
      <c r="E61" s="31"/>
    </row>
    <row r="62" spans="1:14" hidden="1" x14ac:dyDescent="0.25">
      <c r="A62" s="18" t="s">
        <v>221</v>
      </c>
      <c r="B62" s="74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74" t="str">
        <f>"-  to improve level of service"</f>
        <v>-  to improve level of service</v>
      </c>
      <c r="C63" s="32">
        <v>0</v>
      </c>
      <c r="D63" s="32">
        <v>18433.704440000001</v>
      </c>
      <c r="E63" s="32"/>
      <c r="F63" s="33">
        <v>23599.929329999999</v>
      </c>
      <c r="G63" s="33">
        <v>55130.529920000001</v>
      </c>
      <c r="H63" s="33">
        <v>67884.041200000007</v>
      </c>
      <c r="I63" s="33">
        <v>58400.510320000001</v>
      </c>
      <c r="J63" s="33">
        <v>2639.9601600000001</v>
      </c>
      <c r="K63" s="33">
        <v>51.089060000000003</v>
      </c>
      <c r="L63" s="33">
        <v>52.621749999999999</v>
      </c>
      <c r="M63" s="33">
        <v>54.200389999999999</v>
      </c>
      <c r="N63" s="33">
        <v>55.8264</v>
      </c>
    </row>
    <row r="64" spans="1:14" hidden="1" x14ac:dyDescent="0.25">
      <c r="A64" s="18" t="s">
        <v>221</v>
      </c>
      <c r="B64" s="74" t="str">
        <f>"-  to replace existing assets"</f>
        <v>-  to replace existing assets</v>
      </c>
      <c r="C64" s="32">
        <v>0</v>
      </c>
      <c r="D64" s="32">
        <v>15982.42202</v>
      </c>
      <c r="E64" s="32"/>
      <c r="F64" s="33">
        <v>23812.064869999998</v>
      </c>
      <c r="G64" s="33">
        <v>20218.205160000001</v>
      </c>
      <c r="H64" s="33">
        <v>12980.32331</v>
      </c>
      <c r="I64" s="33">
        <v>12419.49863</v>
      </c>
      <c r="J64" s="33">
        <v>8940.6772000000001</v>
      </c>
      <c r="K64" s="33">
        <v>10760.57538</v>
      </c>
      <c r="L64" s="33">
        <v>11146.48452</v>
      </c>
      <c r="M64" s="33">
        <v>10007.515939999999</v>
      </c>
      <c r="N64" s="33">
        <v>9791.5141399999993</v>
      </c>
    </row>
    <row r="65" spans="1:14" hidden="1" x14ac:dyDescent="0.25">
      <c r="A65" s="18" t="s">
        <v>173</v>
      </c>
      <c r="B65" s="74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74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74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75" t="s">
        <v>217</v>
      </c>
      <c r="C68" s="34">
        <f>SUBTOTAL(9,C60:C67)</f>
        <v>0</v>
      </c>
      <c r="D68" s="34">
        <f>SUBTOTAL(9,D60:D67)</f>
        <v>34416.126459999999</v>
      </c>
      <c r="E68" s="34"/>
      <c r="F68" s="34">
        <f t="shared" ref="F68:N68" si="9">SUBTOTAL(9,F60:F67)</f>
        <v>47411.994200000001</v>
      </c>
      <c r="G68" s="34">
        <f t="shared" si="9"/>
        <v>75348.735079999999</v>
      </c>
      <c r="H68" s="34">
        <f t="shared" si="9"/>
        <v>80864.364510000014</v>
      </c>
      <c r="I68" s="34">
        <f t="shared" si="9"/>
        <v>70820.008950000003</v>
      </c>
      <c r="J68" s="34">
        <f t="shared" si="9"/>
        <v>11580.637360000001</v>
      </c>
      <c r="K68" s="34">
        <f t="shared" si="9"/>
        <v>10811.66444</v>
      </c>
      <c r="L68" s="34">
        <f t="shared" si="9"/>
        <v>11199.10627</v>
      </c>
      <c r="M68" s="34">
        <f t="shared" si="9"/>
        <v>10061.716329999999</v>
      </c>
      <c r="N68" s="34">
        <f t="shared" si="9"/>
        <v>9847.3405399999992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5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5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5" hidden="1" x14ac:dyDescent="0.25">
      <c r="A83" s="18" t="s">
        <v>173</v>
      </c>
      <c r="B83" s="37"/>
    </row>
    <row r="84" spans="1:15" hidden="1" x14ac:dyDescent="0.25">
      <c r="A84" s="18" t="s">
        <v>180</v>
      </c>
      <c r="B84" s="38" t="s">
        <v>195</v>
      </c>
      <c r="C84" s="31"/>
      <c r="D84" s="31"/>
      <c r="E84" s="31"/>
    </row>
    <row r="85" spans="1:15" hidden="1" x14ac:dyDescent="0.25">
      <c r="A85" s="18" t="s">
        <v>183</v>
      </c>
      <c r="B85" s="57" t="s">
        <v>196</v>
      </c>
      <c r="C85" s="32">
        <v>0</v>
      </c>
      <c r="D85" s="32">
        <v>-8644.7314700000006</v>
      </c>
      <c r="E85" s="32"/>
      <c r="F85" s="33">
        <v>-8229.59411</v>
      </c>
      <c r="G85" s="33">
        <v>-9278.2698899999996</v>
      </c>
      <c r="H85" s="33">
        <v>-8394.42598</v>
      </c>
      <c r="I85" s="33">
        <v>-8414.20003</v>
      </c>
      <c r="J85" s="33">
        <v>-8628.0904699999992</v>
      </c>
      <c r="K85" s="33">
        <v>-8460.6498100000008</v>
      </c>
      <c r="L85" s="33">
        <v>-8338.69427</v>
      </c>
      <c r="M85" s="33">
        <v>-8497.3891500000009</v>
      </c>
      <c r="N85" s="33">
        <v>-8916.9127200000003</v>
      </c>
      <c r="O85" s="33"/>
    </row>
    <row r="86" spans="1:15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5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5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5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5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-8644.7314700000006</v>
      </c>
      <c r="E90" s="34"/>
      <c r="F90" s="34">
        <f t="shared" ref="F90:N90" si="11">SUBTOTAL(9,F84:F89)</f>
        <v>-8229.59411</v>
      </c>
      <c r="G90" s="34">
        <f t="shared" si="11"/>
        <v>-9278.2698899999996</v>
      </c>
      <c r="H90" s="34">
        <f t="shared" si="11"/>
        <v>-8394.42598</v>
      </c>
      <c r="I90" s="34">
        <f t="shared" si="11"/>
        <v>-8414.20003</v>
      </c>
      <c r="J90" s="34">
        <f t="shared" si="11"/>
        <v>-8628.0904699999992</v>
      </c>
      <c r="K90" s="34">
        <f t="shared" si="11"/>
        <v>-8460.6498100000008</v>
      </c>
      <c r="L90" s="34">
        <f t="shared" si="11"/>
        <v>-8338.69427</v>
      </c>
      <c r="M90" s="34">
        <f t="shared" si="11"/>
        <v>-8497.3891500000009</v>
      </c>
      <c r="N90" s="34">
        <f t="shared" si="11"/>
        <v>-8916.9127200000003</v>
      </c>
    </row>
    <row r="91" spans="1:15" hidden="1" x14ac:dyDescent="0.25">
      <c r="A91" s="18" t="s">
        <v>173</v>
      </c>
      <c r="B91" s="37"/>
    </row>
    <row r="92" spans="1:15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8644.7314700000006</v>
      </c>
      <c r="E92" s="34"/>
      <c r="F92" s="34">
        <f t="shared" ref="F92:N92" si="12">F82-F90</f>
        <v>8229.59411</v>
      </c>
      <c r="G92" s="34">
        <f t="shared" si="12"/>
        <v>9278.2698899999996</v>
      </c>
      <c r="H92" s="34">
        <f t="shared" si="12"/>
        <v>8394.42598</v>
      </c>
      <c r="I92" s="34">
        <f t="shared" si="12"/>
        <v>8414.20003</v>
      </c>
      <c r="J92" s="34">
        <f t="shared" si="12"/>
        <v>8628.0904699999992</v>
      </c>
      <c r="K92" s="34">
        <f t="shared" si="12"/>
        <v>8460.6498100000008</v>
      </c>
      <c r="L92" s="34">
        <f t="shared" si="12"/>
        <v>8338.69427</v>
      </c>
      <c r="M92" s="34">
        <f t="shared" si="12"/>
        <v>8497.3891500000009</v>
      </c>
      <c r="N92" s="34">
        <f t="shared" si="12"/>
        <v>8916.9127200000003</v>
      </c>
    </row>
    <row r="93" spans="1:15" hidden="1" x14ac:dyDescent="0.25">
      <c r="A93" s="18" t="s">
        <v>173</v>
      </c>
      <c r="B93" s="76"/>
    </row>
    <row r="94" spans="1:15" hidden="1" x14ac:dyDescent="0.25">
      <c r="A94" s="18" t="s">
        <v>167</v>
      </c>
      <c r="B94" s="80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5" hidden="1" x14ac:dyDescent="0.25">
      <c r="A95" s="18" t="s">
        <v>169</v>
      </c>
      <c r="B95" s="7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5" hidden="1" x14ac:dyDescent="0.25">
      <c r="A96" s="18" t="s">
        <v>176</v>
      </c>
      <c r="B96" s="7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5" hidden="1" x14ac:dyDescent="0.25">
      <c r="A97" s="18" t="s">
        <v>180</v>
      </c>
      <c r="B97" s="73" t="s">
        <v>182</v>
      </c>
      <c r="C97" s="31"/>
      <c r="D97" s="31"/>
      <c r="E97" s="31"/>
    </row>
    <row r="98" spans="1:15" hidden="1" x14ac:dyDescent="0.25">
      <c r="A98" s="18" t="s">
        <v>183</v>
      </c>
      <c r="B98" s="84" t="s">
        <v>229</v>
      </c>
      <c r="C98" s="32">
        <v>-18813.403999999999</v>
      </c>
      <c r="D98" s="33">
        <v>-12909.597449999999</v>
      </c>
      <c r="E98" s="33">
        <v>1250</v>
      </c>
      <c r="F98" s="33">
        <v>-12032.815919999999</v>
      </c>
      <c r="G98" s="33">
        <v>-9742.4616299999998</v>
      </c>
      <c r="H98" s="33">
        <v>-8503.0624900000003</v>
      </c>
      <c r="I98" s="33">
        <v>-6280.2568600000004</v>
      </c>
      <c r="J98" s="33">
        <v>-5085.0113000000001</v>
      </c>
      <c r="K98" s="33">
        <v>-5586.0113000000001</v>
      </c>
      <c r="L98" s="33">
        <v>-5903.0113000000001</v>
      </c>
      <c r="M98" s="33">
        <v>-6187.0113000000001</v>
      </c>
      <c r="N98" s="33">
        <v>-6626.8388000000004</v>
      </c>
      <c r="O98" s="33"/>
    </row>
    <row r="99" spans="1:15" hidden="1" x14ac:dyDescent="0.25">
      <c r="A99" s="18" t="s">
        <v>183</v>
      </c>
      <c r="B99" s="74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5" hidden="1" x14ac:dyDescent="0.25">
      <c r="A100" s="18" t="s">
        <v>173</v>
      </c>
    </row>
    <row r="101" spans="1:15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5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5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5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5" hidden="1" x14ac:dyDescent="0.25">
      <c r="A105" s="18" t="s">
        <v>183</v>
      </c>
      <c r="B105" s="39" t="s">
        <v>262</v>
      </c>
      <c r="C105" s="32">
        <v>-26159.879400000002</v>
      </c>
      <c r="D105" s="32">
        <v>-41780.075729999997</v>
      </c>
      <c r="E105" s="32"/>
      <c r="F105" s="33">
        <v>-33323.673060000001</v>
      </c>
      <c r="G105" s="33">
        <v>-33892.763809999997</v>
      </c>
      <c r="H105" s="33">
        <v>-38959.32142</v>
      </c>
      <c r="I105" s="33">
        <v>-36857.178639999998</v>
      </c>
      <c r="J105" s="33">
        <v>-37334.763319999998</v>
      </c>
      <c r="K105" s="33">
        <v>-37073.141649999998</v>
      </c>
      <c r="L105" s="33">
        <v>-36035.341820000001</v>
      </c>
      <c r="M105" s="33">
        <v>-35243.388330000002</v>
      </c>
      <c r="N105" s="33">
        <v>-39754.770929999999</v>
      </c>
    </row>
    <row r="106" spans="1:15" hidden="1" x14ac:dyDescent="0.25">
      <c r="A106" s="18" t="s">
        <v>183</v>
      </c>
      <c r="B106" s="39" t="s">
        <v>262</v>
      </c>
      <c r="C106" s="32">
        <v>-2000.001</v>
      </c>
      <c r="D106" s="32">
        <v>-3500.0010000000002</v>
      </c>
      <c r="E106" s="32"/>
      <c r="F106" s="33">
        <v>-3500.0010000000002</v>
      </c>
      <c r="G106" s="33">
        <v>-3500.0010000000002</v>
      </c>
      <c r="H106" s="33">
        <v>-3500.0010000000002</v>
      </c>
      <c r="I106" s="33">
        <v>-3500.0010000000002</v>
      </c>
      <c r="J106" s="33">
        <v>-3500.0010000000002</v>
      </c>
      <c r="K106" s="33">
        <v>-3500.0010000000002</v>
      </c>
      <c r="L106" s="33">
        <v>-3500.0010000000002</v>
      </c>
      <c r="M106" s="33">
        <v>-3500.0010000000002</v>
      </c>
      <c r="N106" s="33">
        <v>-3500.0010000000002</v>
      </c>
    </row>
    <row r="107" spans="1:15" hidden="1" x14ac:dyDescent="0.25">
      <c r="A107" s="18" t="s">
        <v>183</v>
      </c>
      <c r="B107" s="39" t="s">
        <v>262</v>
      </c>
      <c r="C107" s="32">
        <v>6027.3950000000004</v>
      </c>
      <c r="D107" s="32">
        <v>10510.039479999999</v>
      </c>
      <c r="E107" s="32"/>
      <c r="F107" s="33">
        <v>9369.4415700000009</v>
      </c>
      <c r="G107" s="33">
        <v>798.30799999999999</v>
      </c>
      <c r="H107" s="33">
        <v>-2939.0004199999998</v>
      </c>
      <c r="I107" s="33">
        <v>-8391.2002499999999</v>
      </c>
      <c r="J107" s="33">
        <v>-9072.8624500000005</v>
      </c>
      <c r="K107" s="33">
        <v>-9073.3803399999997</v>
      </c>
      <c r="L107" s="33">
        <v>-9073.9048299999995</v>
      </c>
      <c r="M107" s="33">
        <v>-9074.4843999999994</v>
      </c>
      <c r="N107" s="33">
        <v>-8973.8594900000007</v>
      </c>
    </row>
    <row r="108" spans="1:15" hidden="1" x14ac:dyDescent="0.25">
      <c r="A108" s="18" t="s">
        <v>183</v>
      </c>
      <c r="B108" s="57" t="s">
        <v>338</v>
      </c>
      <c r="C108" s="32">
        <v>0</v>
      </c>
      <c r="D108" s="32">
        <v>2000</v>
      </c>
      <c r="E108" s="32"/>
      <c r="F108" s="33">
        <v>30400</v>
      </c>
      <c r="G108" s="33">
        <v>2000</v>
      </c>
      <c r="H108" s="33">
        <v>2000</v>
      </c>
      <c r="I108" s="33">
        <v>2000</v>
      </c>
      <c r="J108" s="33">
        <v>2000</v>
      </c>
      <c r="K108" s="33">
        <v>2000</v>
      </c>
      <c r="L108" s="33">
        <v>2000</v>
      </c>
      <c r="M108" s="33">
        <v>2000</v>
      </c>
      <c r="N108" s="33">
        <v>2000</v>
      </c>
    </row>
    <row r="109" spans="1:15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5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5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5" s="81" customFormat="1" ht="21" hidden="1" x14ac:dyDescent="0.35">
      <c r="A112" s="18" t="s">
        <v>173</v>
      </c>
      <c r="B112" s="82" t="s">
        <v>239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270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-18896.776999999998</v>
      </c>
      <c r="D121" s="32">
        <f>D9+D74+D98</f>
        <v>-12909.597449999999</v>
      </c>
      <c r="E121" s="32">
        <f t="shared" ref="E121:E127" si="16">D121-C121</f>
        <v>5987.1795499999989</v>
      </c>
      <c r="F121" s="32">
        <f t="shared" ref="F121:N121" si="17">F9+F74+F98</f>
        <v>-12032.815919999999</v>
      </c>
      <c r="G121" s="32">
        <f t="shared" si="17"/>
        <v>-9742.4616299999998</v>
      </c>
      <c r="H121" s="32">
        <f t="shared" si="17"/>
        <v>-8503.0624900000003</v>
      </c>
      <c r="I121" s="32">
        <f t="shared" si="17"/>
        <v>-6280.2568600000004</v>
      </c>
      <c r="J121" s="32">
        <f t="shared" si="17"/>
        <v>-5085.0113000000001</v>
      </c>
      <c r="K121" s="32">
        <f t="shared" si="17"/>
        <v>-5586.0113000000001</v>
      </c>
      <c r="L121" s="32">
        <f t="shared" si="17"/>
        <v>-5903.0113000000001</v>
      </c>
      <c r="M121" s="32">
        <f t="shared" si="17"/>
        <v>-6187.0113000000001</v>
      </c>
      <c r="N121" s="32">
        <f t="shared" si="17"/>
        <v>-6626.8388000000004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280</v>
      </c>
      <c r="D123" s="32">
        <f t="shared" ref="D123:D127" si="19">D11+D76</f>
        <v>429.07688999999999</v>
      </c>
      <c r="E123" s="32">
        <f t="shared" si="16"/>
        <v>149.07688999999999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33071.924469999998</v>
      </c>
      <c r="D124" s="32">
        <f t="shared" si="19"/>
        <v>18907.901440000001</v>
      </c>
      <c r="E124" s="32">
        <f t="shared" si="16"/>
        <v>-14164.023029999997</v>
      </c>
      <c r="F124" s="32">
        <f t="shared" ref="F124:N124" si="21">F12+F77</f>
        <v>19922.24165</v>
      </c>
      <c r="G124" s="32">
        <f t="shared" si="21"/>
        <v>20569.28918</v>
      </c>
      <c r="H124" s="32">
        <f t="shared" si="21"/>
        <v>21118.193599999999</v>
      </c>
      <c r="I124" s="32">
        <f t="shared" si="21"/>
        <v>21712.016520000001</v>
      </c>
      <c r="J124" s="32">
        <f t="shared" si="21"/>
        <v>22281.380720000001</v>
      </c>
      <c r="K124" s="32">
        <f t="shared" si="21"/>
        <v>22932.682349999999</v>
      </c>
      <c r="L124" s="32">
        <f t="shared" si="21"/>
        <v>23445.213479999999</v>
      </c>
      <c r="M124" s="32">
        <f t="shared" si="21"/>
        <v>23967.873220000001</v>
      </c>
      <c r="N124" s="32">
        <f t="shared" si="21"/>
        <v>24454.367750000001</v>
      </c>
    </row>
    <row r="125" spans="1:14" x14ac:dyDescent="0.25">
      <c r="A125" s="18" t="s">
        <v>192</v>
      </c>
      <c r="B125" s="46" t="s">
        <v>258</v>
      </c>
      <c r="C125" s="32">
        <v>38182.191630000001</v>
      </c>
      <c r="D125" s="32">
        <f t="shared" si="19"/>
        <v>28317.164079999999</v>
      </c>
      <c r="E125" s="32">
        <f t="shared" si="16"/>
        <v>-9865.0275500000025</v>
      </c>
      <c r="F125" s="32">
        <f t="shared" ref="F125:N125" si="22">F13+F78</f>
        <v>28226.61335</v>
      </c>
      <c r="G125" s="32">
        <f t="shared" si="22"/>
        <v>29625.913130000001</v>
      </c>
      <c r="H125" s="32">
        <f t="shared" si="22"/>
        <v>29711.409049999998</v>
      </c>
      <c r="I125" s="32">
        <f t="shared" si="22"/>
        <v>30183.83986</v>
      </c>
      <c r="J125" s="32">
        <f t="shared" si="22"/>
        <v>30820.206010000002</v>
      </c>
      <c r="K125" s="32">
        <f t="shared" si="22"/>
        <v>31444.100170000002</v>
      </c>
      <c r="L125" s="32">
        <f t="shared" si="22"/>
        <v>32015.40136</v>
      </c>
      <c r="M125" s="32">
        <f t="shared" si="22"/>
        <v>32861.54666</v>
      </c>
      <c r="N125" s="32">
        <f t="shared" si="22"/>
        <v>33892.836239999997</v>
      </c>
    </row>
    <row r="126" spans="1:14" x14ac:dyDescent="0.25">
      <c r="A126" s="18" t="s">
        <v>192</v>
      </c>
      <c r="B126" s="46" t="s">
        <v>245</v>
      </c>
      <c r="C126" s="32">
        <v>921</v>
      </c>
      <c r="D126" s="32">
        <f t="shared" si="19"/>
        <v>140.00008</v>
      </c>
      <c r="E126" s="32">
        <f t="shared" si="16"/>
        <v>-780.99991999999997</v>
      </c>
      <c r="F126" s="32">
        <f t="shared" ref="F126:N126" si="23">F14+F79</f>
        <v>1913.24</v>
      </c>
      <c r="G126" s="32">
        <f t="shared" si="23"/>
        <v>10913.4048</v>
      </c>
      <c r="H126" s="32">
        <f t="shared" si="23"/>
        <v>14113.572899999999</v>
      </c>
      <c r="I126" s="32">
        <f t="shared" si="23"/>
        <v>14113.744350000001</v>
      </c>
      <c r="J126" s="32">
        <f t="shared" si="23"/>
        <v>14113.919239999999</v>
      </c>
      <c r="K126" s="32">
        <f t="shared" si="23"/>
        <v>14114.09762</v>
      </c>
      <c r="L126" s="32">
        <f t="shared" si="23"/>
        <v>14109.27958</v>
      </c>
      <c r="M126" s="32">
        <f t="shared" si="23"/>
        <v>14109.465169999999</v>
      </c>
      <c r="N126" s="32">
        <f t="shared" si="23"/>
        <v>14109.654469999999</v>
      </c>
    </row>
    <row r="127" spans="1:14" x14ac:dyDescent="0.25">
      <c r="A127" s="18" t="s">
        <v>192</v>
      </c>
      <c r="B127" s="46" t="s">
        <v>246</v>
      </c>
      <c r="C127" s="32">
        <v>1100.0000399999999</v>
      </c>
      <c r="D127" s="32">
        <f t="shared" si="19"/>
        <v>1100.0000399999999</v>
      </c>
      <c r="E127" s="32">
        <f t="shared" si="16"/>
        <v>0</v>
      </c>
      <c r="F127" s="32">
        <f t="shared" ref="F127:N127" si="24">F15+F80</f>
        <v>1100</v>
      </c>
      <c r="G127" s="32">
        <f t="shared" si="24"/>
        <v>1100</v>
      </c>
      <c r="H127" s="32">
        <f t="shared" si="24"/>
        <v>1100</v>
      </c>
      <c r="I127" s="32">
        <f t="shared" si="24"/>
        <v>1100</v>
      </c>
      <c r="J127" s="32">
        <f t="shared" si="24"/>
        <v>1100</v>
      </c>
      <c r="K127" s="32">
        <f t="shared" si="24"/>
        <v>1100</v>
      </c>
      <c r="L127" s="32">
        <f t="shared" si="24"/>
        <v>1100</v>
      </c>
      <c r="M127" s="32">
        <f t="shared" si="24"/>
        <v>1100</v>
      </c>
      <c r="N127" s="32">
        <f t="shared" si="24"/>
        <v>1100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54658.339139999996</v>
      </c>
      <c r="D129" s="34">
        <f>SUBTOTAL(9,D120:D128)</f>
        <v>35984.545079999996</v>
      </c>
      <c r="E129" s="34">
        <f>D129-C129</f>
        <v>-18673.79406</v>
      </c>
      <c r="F129" s="34">
        <f t="shared" ref="F129:N129" si="25">SUBTOTAL(9,F120:F128)</f>
        <v>39129.27908</v>
      </c>
      <c r="G129" s="34">
        <f t="shared" si="25"/>
        <v>52466.145480000007</v>
      </c>
      <c r="H129" s="34">
        <f t="shared" si="25"/>
        <v>57540.113059999996</v>
      </c>
      <c r="I129" s="34">
        <f t="shared" si="25"/>
        <v>60829.343870000004</v>
      </c>
      <c r="J129" s="34">
        <f t="shared" si="25"/>
        <v>63230.49467</v>
      </c>
      <c r="K129" s="34">
        <f t="shared" si="25"/>
        <v>64004.868839999996</v>
      </c>
      <c r="L129" s="34">
        <f t="shared" si="25"/>
        <v>64766.883119999999</v>
      </c>
      <c r="M129" s="34">
        <f t="shared" si="25"/>
        <v>65851.873749999999</v>
      </c>
      <c r="N129" s="34">
        <f t="shared" si="25"/>
        <v>66930.019659999991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110217.28271</v>
      </c>
      <c r="D132" s="32">
        <f t="shared" ref="D132:D135" si="26">D20+D85</f>
        <v>90377.740430000005</v>
      </c>
      <c r="E132" s="32">
        <f>D132-C132</f>
        <v>-19839.542279999994</v>
      </c>
      <c r="F132" s="32">
        <f t="shared" ref="F132:N132" si="27">F20+F85</f>
        <v>89262.425959999993</v>
      </c>
      <c r="G132" s="32">
        <f t="shared" si="27"/>
        <v>89997.08514000001</v>
      </c>
      <c r="H132" s="32">
        <f t="shared" si="27"/>
        <v>104732.44262</v>
      </c>
      <c r="I132" s="32">
        <f t="shared" si="27"/>
        <v>108561.51108</v>
      </c>
      <c r="J132" s="32">
        <f t="shared" si="27"/>
        <v>112102.77062000001</v>
      </c>
      <c r="K132" s="32">
        <f t="shared" si="27"/>
        <v>115052.44418999999</v>
      </c>
      <c r="L132" s="32">
        <f t="shared" si="27"/>
        <v>118064.71333</v>
      </c>
      <c r="M132" s="32">
        <f t="shared" si="27"/>
        <v>121124.78511</v>
      </c>
      <c r="N132" s="32">
        <f t="shared" si="27"/>
        <v>123227.42777000001</v>
      </c>
    </row>
    <row r="133" spans="1:14" x14ac:dyDescent="0.25">
      <c r="A133" s="18" t="s">
        <v>192</v>
      </c>
      <c r="B133" s="46" t="s">
        <v>248</v>
      </c>
      <c r="C133" s="32">
        <v>1967.6960300000001</v>
      </c>
      <c r="D133" s="32">
        <f t="shared" si="26"/>
        <v>1584.7413300000001</v>
      </c>
      <c r="E133" s="32">
        <f>D133-C133</f>
        <v>-382.9547</v>
      </c>
      <c r="F133" s="32">
        <f t="shared" ref="F133:N133" si="28">F21+F86</f>
        <v>2329.43588</v>
      </c>
      <c r="G133" s="32">
        <f t="shared" si="28"/>
        <v>2985.8532599999999</v>
      </c>
      <c r="H133" s="32">
        <f t="shared" si="28"/>
        <v>3268.8774199999998</v>
      </c>
      <c r="I133" s="32">
        <f t="shared" si="28"/>
        <v>3719.5347299999999</v>
      </c>
      <c r="J133" s="32">
        <f t="shared" si="28"/>
        <v>3842.8498800000002</v>
      </c>
      <c r="K133" s="32">
        <f t="shared" si="28"/>
        <v>3575.1758100000002</v>
      </c>
      <c r="L133" s="32">
        <f t="shared" si="28"/>
        <v>3301.0922</v>
      </c>
      <c r="M133" s="32">
        <f t="shared" si="28"/>
        <v>2988.1139800000001</v>
      </c>
      <c r="N133" s="32">
        <f t="shared" si="28"/>
        <v>2672.3278599999999</v>
      </c>
    </row>
    <row r="134" spans="1:14" x14ac:dyDescent="0.25">
      <c r="A134" s="18" t="s">
        <v>192</v>
      </c>
      <c r="B134" s="46" t="s">
        <v>259</v>
      </c>
      <c r="C134" s="32">
        <v>-68453.214040000006</v>
      </c>
      <c r="D134" s="32">
        <f t="shared" si="26"/>
        <v>-67366.586509999994</v>
      </c>
      <c r="E134" s="32">
        <f>D134-C134</f>
        <v>1086.6275300000125</v>
      </c>
      <c r="F134" s="32">
        <f t="shared" ref="F134:N134" si="29">F22+F87</f>
        <v>-68281.447310000003</v>
      </c>
      <c r="G134" s="32">
        <f t="shared" si="29"/>
        <v>-69358.967380000002</v>
      </c>
      <c r="H134" s="32">
        <f t="shared" si="29"/>
        <v>-84575.446230000001</v>
      </c>
      <c r="I134" s="32">
        <f t="shared" si="29"/>
        <v>-87254.363630000007</v>
      </c>
      <c r="J134" s="32">
        <f t="shared" si="29"/>
        <v>-87403.713019999996</v>
      </c>
      <c r="K134" s="32">
        <f t="shared" si="29"/>
        <v>-86845.991410000002</v>
      </c>
      <c r="L134" s="32">
        <f t="shared" si="29"/>
        <v>-88652.529800000004</v>
      </c>
      <c r="M134" s="32">
        <f t="shared" si="29"/>
        <v>-90987.407430000007</v>
      </c>
      <c r="N134" s="32">
        <f t="shared" si="29"/>
        <v>-92644.678220000002</v>
      </c>
    </row>
    <row r="135" spans="1:14" x14ac:dyDescent="0.25">
      <c r="A135" s="18" t="s">
        <v>192</v>
      </c>
      <c r="B135" s="46" t="s">
        <v>249</v>
      </c>
      <c r="C135" s="32">
        <v>3099.9999600000001</v>
      </c>
      <c r="D135" s="32">
        <f t="shared" si="26"/>
        <v>1254</v>
      </c>
      <c r="E135" s="32">
        <f>D135-C135</f>
        <v>-1845.9999600000001</v>
      </c>
      <c r="F135" s="32">
        <f t="shared" ref="F135:N135" si="30">F23+F88</f>
        <v>2824</v>
      </c>
      <c r="G135" s="32">
        <f t="shared" si="30"/>
        <v>4074</v>
      </c>
      <c r="H135" s="32">
        <f t="shared" si="30"/>
        <v>4050</v>
      </c>
      <c r="I135" s="32">
        <f t="shared" si="30"/>
        <v>300</v>
      </c>
      <c r="J135" s="32">
        <f t="shared" si="30"/>
        <v>300</v>
      </c>
      <c r="K135" s="32">
        <f t="shared" si="30"/>
        <v>300</v>
      </c>
      <c r="L135" s="32">
        <f t="shared" si="30"/>
        <v>300</v>
      </c>
      <c r="M135" s="32">
        <f t="shared" si="30"/>
        <v>300</v>
      </c>
      <c r="N135" s="32">
        <f t="shared" si="30"/>
        <v>300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46831.764660000001</v>
      </c>
      <c r="D137" s="34">
        <f>SUBTOTAL(9,D131:D136)</f>
        <v>25849.895250000016</v>
      </c>
      <c r="E137" s="34">
        <f>D137-C137</f>
        <v>-20981.869409999985</v>
      </c>
      <c r="F137" s="34">
        <f t="shared" ref="F137:N137" si="31">SUBTOTAL(9,F131:F136)</f>
        <v>26134.414529999995</v>
      </c>
      <c r="G137" s="34">
        <f t="shared" si="31"/>
        <v>27697.971020000012</v>
      </c>
      <c r="H137" s="34">
        <f t="shared" si="31"/>
        <v>27475.873810000005</v>
      </c>
      <c r="I137" s="34">
        <f t="shared" si="31"/>
        <v>25326.682179999989</v>
      </c>
      <c r="J137" s="34">
        <f t="shared" si="31"/>
        <v>28841.907480000009</v>
      </c>
      <c r="K137" s="34">
        <f t="shared" si="31"/>
        <v>32081.628589999993</v>
      </c>
      <c r="L137" s="34">
        <f t="shared" si="31"/>
        <v>33013.275729999994</v>
      </c>
      <c r="M137" s="34">
        <f t="shared" si="31"/>
        <v>33425.491659999985</v>
      </c>
      <c r="N137" s="34">
        <f t="shared" si="31"/>
        <v>33555.077410000013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7826.5744799999957</v>
      </c>
      <c r="D139" s="34">
        <f>D129-D137</f>
        <v>10134.64982999998</v>
      </c>
      <c r="E139" s="34">
        <f>D139-C139</f>
        <v>2308.0753499999846</v>
      </c>
      <c r="F139" s="34">
        <f t="shared" ref="F139:N139" si="32">F129-F137</f>
        <v>12994.864550000006</v>
      </c>
      <c r="G139" s="34">
        <f t="shared" si="32"/>
        <v>24768.174459999995</v>
      </c>
      <c r="H139" s="34">
        <f t="shared" si="32"/>
        <v>30064.239249999991</v>
      </c>
      <c r="I139" s="34">
        <f t="shared" si="32"/>
        <v>35502.661690000015</v>
      </c>
      <c r="J139" s="34">
        <f t="shared" si="32"/>
        <v>34388.587189999991</v>
      </c>
      <c r="K139" s="34">
        <f t="shared" si="32"/>
        <v>31923.240250000003</v>
      </c>
      <c r="L139" s="34">
        <f t="shared" si="32"/>
        <v>31753.607390000005</v>
      </c>
      <c r="M139" s="34">
        <f t="shared" si="32"/>
        <v>32426.382090000014</v>
      </c>
      <c r="N139" s="34">
        <f t="shared" si="32"/>
        <v>33374.942249999978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-1488.1402400000006</v>
      </c>
      <c r="D142" s="32">
        <f>D35+D52+D105</f>
        <v>-729.07688999999664</v>
      </c>
      <c r="E142" s="32">
        <f>D142-C142</f>
        <v>759.06335000000399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42757.527130000002</v>
      </c>
      <c r="D144" s="32">
        <f>D152+D153+D154-D142-D143-D145-D146-D164+D107</f>
        <v>31444.013549999996</v>
      </c>
      <c r="E144" s="32">
        <f>D144-C144</f>
        <v>-11313.513580000006</v>
      </c>
      <c r="F144" s="32">
        <f t="shared" ref="F144:N144" si="35">F152+F153+F154-F142-F143-F145-F146-F164+F107</f>
        <v>12321.581980000003</v>
      </c>
      <c r="G144" s="32">
        <f t="shared" si="35"/>
        <v>57936.907049999994</v>
      </c>
      <c r="H144" s="32">
        <f t="shared" si="35"/>
        <v>57272.249210000016</v>
      </c>
      <c r="I144" s="32">
        <f t="shared" si="35"/>
        <v>41811.730380000001</v>
      </c>
      <c r="J144" s="32">
        <f t="shared" si="35"/>
        <v>-16098.368709999999</v>
      </c>
      <c r="K144" s="32">
        <f t="shared" si="35"/>
        <v>-14569.216039999999</v>
      </c>
      <c r="L144" s="32">
        <f t="shared" si="35"/>
        <v>-14131.31107</v>
      </c>
      <c r="M144" s="32">
        <f t="shared" si="35"/>
        <v>-15780.98263</v>
      </c>
      <c r="N144" s="32">
        <f t="shared" si="35"/>
        <v>-16523.734580000004</v>
      </c>
    </row>
    <row r="145" spans="1:14" x14ac:dyDescent="0.25">
      <c r="A145" s="18" t="s">
        <v>192</v>
      </c>
      <c r="B145" s="28" t="s">
        <v>253</v>
      </c>
      <c r="C145" s="32">
        <v>2000</v>
      </c>
      <c r="D145" s="32">
        <f>D38+D55+D108</f>
        <v>2000</v>
      </c>
      <c r="E145" s="32">
        <f>D145-C145</f>
        <v>0</v>
      </c>
      <c r="F145" s="32">
        <f t="shared" ref="F145:N145" si="36">F38+F55+F108</f>
        <v>30400</v>
      </c>
      <c r="G145" s="32">
        <f t="shared" si="36"/>
        <v>2000</v>
      </c>
      <c r="H145" s="32">
        <f t="shared" si="36"/>
        <v>2000</v>
      </c>
      <c r="I145" s="32">
        <f t="shared" si="36"/>
        <v>2000</v>
      </c>
      <c r="J145" s="32">
        <f t="shared" si="36"/>
        <v>2000</v>
      </c>
      <c r="K145" s="32">
        <f t="shared" si="36"/>
        <v>2000</v>
      </c>
      <c r="L145" s="32">
        <f t="shared" si="36"/>
        <v>2000</v>
      </c>
      <c r="M145" s="32">
        <f t="shared" si="36"/>
        <v>2000</v>
      </c>
      <c r="N145" s="32">
        <f t="shared" si="36"/>
        <v>2000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43269.386890000002</v>
      </c>
      <c r="D148" s="34">
        <f>SUBTOTAL(9,D141:D147)</f>
        <v>32714.936659999999</v>
      </c>
      <c r="E148" s="34">
        <f>D148-C148</f>
        <v>-10554.450230000002</v>
      </c>
      <c r="F148" s="34">
        <f t="shared" ref="F148:N148" si="38">SUBTOTAL(9,F141:F147)</f>
        <v>42721.581980000003</v>
      </c>
      <c r="G148" s="34">
        <f t="shared" si="38"/>
        <v>59936.907049999994</v>
      </c>
      <c r="H148" s="34">
        <f t="shared" si="38"/>
        <v>59272.249210000016</v>
      </c>
      <c r="I148" s="34">
        <f t="shared" si="38"/>
        <v>43811.730380000001</v>
      </c>
      <c r="J148" s="34">
        <f t="shared" si="38"/>
        <v>-14098.368709999999</v>
      </c>
      <c r="K148" s="34">
        <f t="shared" si="38"/>
        <v>-12569.216039999999</v>
      </c>
      <c r="L148" s="34">
        <f t="shared" si="38"/>
        <v>-12131.31107</v>
      </c>
      <c r="M148" s="34">
        <f t="shared" si="38"/>
        <v>-13780.98263</v>
      </c>
      <c r="N148" s="34">
        <f t="shared" si="38"/>
        <v>-14523.734580000004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7170.5897100000002</v>
      </c>
      <c r="D153" s="32">
        <f t="shared" si="39"/>
        <v>18433.704440000001</v>
      </c>
      <c r="E153" s="32">
        <f>D153-C153</f>
        <v>11263.114730000001</v>
      </c>
      <c r="F153" s="32">
        <f t="shared" ref="F153:N153" si="41">F63</f>
        <v>23599.929329999999</v>
      </c>
      <c r="G153" s="32">
        <f t="shared" si="41"/>
        <v>55130.529920000001</v>
      </c>
      <c r="H153" s="32">
        <f t="shared" si="41"/>
        <v>67884.041200000007</v>
      </c>
      <c r="I153" s="32">
        <f t="shared" si="41"/>
        <v>58400.510320000001</v>
      </c>
      <c r="J153" s="32">
        <f t="shared" si="41"/>
        <v>2639.9601600000001</v>
      </c>
      <c r="K153" s="32">
        <f t="shared" si="41"/>
        <v>51.089060000000003</v>
      </c>
      <c r="L153" s="32">
        <f t="shared" si="41"/>
        <v>52.621749999999999</v>
      </c>
      <c r="M153" s="32">
        <f t="shared" si="41"/>
        <v>54.200389999999999</v>
      </c>
      <c r="N153" s="32">
        <f t="shared" si="41"/>
        <v>55.8264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11135.605600000001</v>
      </c>
      <c r="D154" s="32">
        <f t="shared" si="39"/>
        <v>15982.42202</v>
      </c>
      <c r="E154" s="32">
        <f>D154-C154</f>
        <v>4846.8164199999992</v>
      </c>
      <c r="F154" s="32">
        <f t="shared" ref="F154:N154" si="42">F64</f>
        <v>23812.064869999998</v>
      </c>
      <c r="G154" s="32">
        <f t="shared" si="42"/>
        <v>20218.205160000001</v>
      </c>
      <c r="H154" s="32">
        <f t="shared" si="42"/>
        <v>12980.32331</v>
      </c>
      <c r="I154" s="32">
        <f t="shared" si="42"/>
        <v>12419.49863</v>
      </c>
      <c r="J154" s="32">
        <f t="shared" si="42"/>
        <v>8940.6772000000001</v>
      </c>
      <c r="K154" s="32">
        <f t="shared" si="42"/>
        <v>10760.57538</v>
      </c>
      <c r="L154" s="32">
        <f t="shared" si="42"/>
        <v>11146.48452</v>
      </c>
      <c r="M154" s="32">
        <f t="shared" si="42"/>
        <v>10007.515939999999</v>
      </c>
      <c r="N154" s="32">
        <f t="shared" si="42"/>
        <v>9791.5141399999993</v>
      </c>
    </row>
    <row r="155" spans="1:14" x14ac:dyDescent="0.25">
      <c r="A155" s="18" t="s">
        <v>192</v>
      </c>
      <c r="B155" s="48" t="s">
        <v>215</v>
      </c>
      <c r="C155" s="32">
        <v>32789.766059999994</v>
      </c>
      <c r="D155" s="32">
        <f>D139+D148-D152-D153-D154-D156</f>
        <v>8433.4600299999784</v>
      </c>
      <c r="E155" s="32">
        <f>D155-C155</f>
        <v>-24356.306030000014</v>
      </c>
      <c r="F155" s="32">
        <f t="shared" ref="F155:N155" si="43">F139+F148-F152-F153-F154-F156</f>
        <v>8304.452330000011</v>
      </c>
      <c r="G155" s="32">
        <f t="shared" si="43"/>
        <v>9356.3464299999869</v>
      </c>
      <c r="H155" s="32">
        <f t="shared" si="43"/>
        <v>8472.1239500000011</v>
      </c>
      <c r="I155" s="32">
        <f t="shared" si="43"/>
        <v>8494.383120000015</v>
      </c>
      <c r="J155" s="32">
        <f t="shared" si="43"/>
        <v>8709.5811199999935</v>
      </c>
      <c r="K155" s="32">
        <f t="shared" si="43"/>
        <v>8542.3597700000046</v>
      </c>
      <c r="L155" s="32">
        <f t="shared" si="43"/>
        <v>8423.1900500000065</v>
      </c>
      <c r="M155" s="32">
        <f t="shared" si="43"/>
        <v>8583.683130000014</v>
      </c>
      <c r="N155" s="32">
        <f t="shared" si="43"/>
        <v>9003.8671299999733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51095.961369999997</v>
      </c>
      <c r="D158" s="34">
        <f>SUBTOTAL(9,D150:D157)</f>
        <v>42849.58648999998</v>
      </c>
      <c r="E158" s="34">
        <f>D158-C158</f>
        <v>-8246.3748800000176</v>
      </c>
      <c r="F158" s="34">
        <f t="shared" ref="F158:N158" si="45">SUBTOTAL(9,F150:F157)</f>
        <v>55716.446530000016</v>
      </c>
      <c r="G158" s="34">
        <f t="shared" si="45"/>
        <v>84705.081509999989</v>
      </c>
      <c r="H158" s="34">
        <f t="shared" si="45"/>
        <v>89336.488460000022</v>
      </c>
      <c r="I158" s="34">
        <f t="shared" si="45"/>
        <v>79314.392070000016</v>
      </c>
      <c r="J158" s="34">
        <f t="shared" si="45"/>
        <v>20290.218479999996</v>
      </c>
      <c r="K158" s="34">
        <f t="shared" si="45"/>
        <v>19354.024210000003</v>
      </c>
      <c r="L158" s="34">
        <f t="shared" si="45"/>
        <v>19622.296320000009</v>
      </c>
      <c r="M158" s="34">
        <f t="shared" si="45"/>
        <v>18645.399460000015</v>
      </c>
      <c r="N158" s="34">
        <f t="shared" si="45"/>
        <v>18851.207669999974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-7826.5744799999957</v>
      </c>
      <c r="D160" s="34">
        <f>D148-D158</f>
        <v>-10134.64982999998</v>
      </c>
      <c r="E160" s="34">
        <f>D160-C160</f>
        <v>-2308.0753499999846</v>
      </c>
      <c r="F160" s="34">
        <f t="shared" ref="F160:N160" si="46">F148-F158</f>
        <v>-12994.864550000013</v>
      </c>
      <c r="G160" s="34">
        <f t="shared" si="46"/>
        <v>-24768.174459999995</v>
      </c>
      <c r="H160" s="34">
        <f t="shared" si="46"/>
        <v>-30064.239250000006</v>
      </c>
      <c r="I160" s="34">
        <f t="shared" si="46"/>
        <v>-35502.661690000015</v>
      </c>
      <c r="J160" s="34">
        <f t="shared" si="46"/>
        <v>-34388.587189999991</v>
      </c>
      <c r="K160" s="34">
        <f t="shared" si="46"/>
        <v>-31923.240250000003</v>
      </c>
      <c r="L160" s="34">
        <f t="shared" si="46"/>
        <v>-31753.607390000008</v>
      </c>
      <c r="M160" s="34">
        <f t="shared" si="46"/>
        <v>-32426.382090000014</v>
      </c>
      <c r="N160" s="34">
        <f t="shared" si="46"/>
        <v>-33374.942249999978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9876.9899000000005</v>
      </c>
      <c r="D164" s="33">
        <f>D29</f>
        <v>12211.22928</v>
      </c>
      <c r="E164" s="32">
        <f>D164-C164</f>
        <v>2334.2393799999991</v>
      </c>
      <c r="F164" s="33">
        <f t="shared" ref="F164:N164" si="48">F29</f>
        <v>14059.853789999999</v>
      </c>
      <c r="G164" s="33">
        <f t="shared" si="48"/>
        <v>16210.13603</v>
      </c>
      <c r="H164" s="33">
        <f t="shared" si="48"/>
        <v>18653.114880000001</v>
      </c>
      <c r="I164" s="33">
        <f t="shared" si="48"/>
        <v>18617.078320000001</v>
      </c>
      <c r="J164" s="33">
        <f t="shared" si="48"/>
        <v>16606.143619999999</v>
      </c>
      <c r="K164" s="33">
        <f t="shared" si="48"/>
        <v>14307.50014</v>
      </c>
      <c r="L164" s="33">
        <f t="shared" si="48"/>
        <v>14256.51251</v>
      </c>
      <c r="M164" s="33">
        <f t="shared" si="48"/>
        <v>14768.21456</v>
      </c>
      <c r="N164" s="33">
        <f t="shared" si="48"/>
        <v>15397.215630000001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5"/>
  <sheetViews>
    <sheetView showGridLines="0" topLeftCell="B113" zoomScale="85" zoomScaleNormal="85" workbookViewId="0">
      <selection activeCell="B125" sqref="B125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85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86" t="s">
        <v>182</v>
      </c>
      <c r="C8" s="31"/>
      <c r="D8" s="31"/>
      <c r="E8" s="31"/>
    </row>
    <row r="9" spans="1:14" hidden="1" x14ac:dyDescent="0.25">
      <c r="A9" s="18" t="s">
        <v>173</v>
      </c>
      <c r="B9" s="87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87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87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87" t="s">
        <v>244</v>
      </c>
      <c r="C12" s="32">
        <v>22225.38969</v>
      </c>
      <c r="D12" s="32">
        <v>33135.794000000002</v>
      </c>
      <c r="E12" s="32"/>
      <c r="F12" s="33">
        <v>34129.542450000001</v>
      </c>
      <c r="G12" s="33">
        <v>35147.615949999999</v>
      </c>
      <c r="H12" s="33">
        <v>36196.84734</v>
      </c>
      <c r="I12" s="33">
        <v>37289.814579999998</v>
      </c>
      <c r="J12" s="33">
        <v>38997.340259999997</v>
      </c>
      <c r="K12" s="33">
        <v>39573.156560000003</v>
      </c>
      <c r="L12" s="33">
        <v>40760.365830000002</v>
      </c>
      <c r="M12" s="33">
        <v>41983.169520000003</v>
      </c>
      <c r="N12" s="33">
        <v>43242.661289999996</v>
      </c>
    </row>
    <row r="13" spans="1:14" hidden="1" x14ac:dyDescent="0.25">
      <c r="A13" s="18" t="s">
        <v>183</v>
      </c>
      <c r="B13" s="87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87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87" t="s">
        <v>298</v>
      </c>
      <c r="C15" s="32">
        <v>6893.7769900000003</v>
      </c>
      <c r="D15" s="32">
        <v>9121.6435199999996</v>
      </c>
      <c r="E15" s="32"/>
      <c r="F15" s="33">
        <v>12742.79283</v>
      </c>
      <c r="G15" s="33">
        <v>13125.07661</v>
      </c>
      <c r="H15" s="33">
        <v>13518.82891</v>
      </c>
      <c r="I15" s="33">
        <v>13924.396129999999</v>
      </c>
      <c r="J15" s="33">
        <v>14342.124669999999</v>
      </c>
      <c r="K15" s="33">
        <v>14772.385689999999</v>
      </c>
      <c r="L15" s="33">
        <v>15215.5627</v>
      </c>
      <c r="M15" s="33">
        <v>15672.02686</v>
      </c>
      <c r="N15" s="33">
        <v>16142.18643</v>
      </c>
    </row>
    <row r="16" spans="1:14" hidden="1" x14ac:dyDescent="0.25">
      <c r="A16" s="18" t="s">
        <v>173</v>
      </c>
      <c r="B16" s="87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88" t="s">
        <v>191</v>
      </c>
      <c r="C17" s="34">
        <f>SUBTOTAL(9,C8:C16)</f>
        <v>29119.166680000002</v>
      </c>
      <c r="D17" s="34">
        <f>SUBTOTAL(9,D8:D16)</f>
        <v>42257.437519999999</v>
      </c>
      <c r="E17" s="34"/>
      <c r="F17" s="34">
        <f t="shared" ref="F17:N17" si="3">SUBTOTAL(9,F8:F16)</f>
        <v>46872.335279999999</v>
      </c>
      <c r="G17" s="34">
        <f t="shared" si="3"/>
        <v>48272.692559999996</v>
      </c>
      <c r="H17" s="34">
        <f t="shared" si="3"/>
        <v>49715.676250000004</v>
      </c>
      <c r="I17" s="34">
        <f t="shared" si="3"/>
        <v>51214.210709999999</v>
      </c>
      <c r="J17" s="34">
        <f t="shared" si="3"/>
        <v>53339.464929999995</v>
      </c>
      <c r="K17" s="34">
        <f t="shared" si="3"/>
        <v>54345.542249999999</v>
      </c>
      <c r="L17" s="34">
        <f t="shared" si="3"/>
        <v>55975.928530000005</v>
      </c>
      <c r="M17" s="34">
        <f t="shared" si="3"/>
        <v>57655.196380000001</v>
      </c>
      <c r="N17" s="34">
        <f t="shared" si="3"/>
        <v>59384.847719999998</v>
      </c>
    </row>
    <row r="18" spans="1:14" hidden="1" x14ac:dyDescent="0.25">
      <c r="A18" s="18" t="s">
        <v>173</v>
      </c>
      <c r="B18" s="89"/>
    </row>
    <row r="19" spans="1:14" hidden="1" x14ac:dyDescent="0.25">
      <c r="A19" s="18" t="s">
        <v>180</v>
      </c>
      <c r="B19" s="86" t="s">
        <v>195</v>
      </c>
      <c r="C19" s="31"/>
      <c r="D19" s="31"/>
      <c r="E19" s="31"/>
    </row>
    <row r="20" spans="1:14" hidden="1" x14ac:dyDescent="0.25">
      <c r="A20" s="18" t="s">
        <v>183</v>
      </c>
      <c r="B20" s="87" t="s">
        <v>247</v>
      </c>
      <c r="C20" s="32">
        <v>12752.44637</v>
      </c>
      <c r="D20" s="32">
        <v>13189.73035</v>
      </c>
      <c r="E20" s="32"/>
      <c r="F20" s="33">
        <v>13147.267019999999</v>
      </c>
      <c r="G20" s="33">
        <v>13453.89818</v>
      </c>
      <c r="H20" s="33">
        <v>13803.80587</v>
      </c>
      <c r="I20" s="33">
        <v>14160.11327</v>
      </c>
      <c r="J20" s="33">
        <v>14541.758819999999</v>
      </c>
      <c r="K20" s="33">
        <v>14919.928040000001</v>
      </c>
      <c r="L20" s="33">
        <v>15508.689640000001</v>
      </c>
      <c r="M20" s="33">
        <v>15893.400439999999</v>
      </c>
      <c r="N20" s="33">
        <v>16386.064020000002</v>
      </c>
    </row>
    <row r="21" spans="1:14" hidden="1" x14ac:dyDescent="0.25">
      <c r="A21" s="18" t="s">
        <v>183</v>
      </c>
      <c r="B21" s="87" t="s">
        <v>248</v>
      </c>
      <c r="C21" s="32">
        <v>13.172280000000001</v>
      </c>
      <c r="D21" s="32">
        <v>7.3625699999999998</v>
      </c>
      <c r="E21" s="32"/>
      <c r="F21" s="33">
        <v>10.92205</v>
      </c>
      <c r="G21" s="33">
        <v>14.08771</v>
      </c>
      <c r="H21" s="33">
        <v>15.54693</v>
      </c>
      <c r="I21" s="33">
        <v>17.79177</v>
      </c>
      <c r="J21" s="33">
        <v>18.474250000000001</v>
      </c>
      <c r="K21" s="33">
        <v>17.298860000000001</v>
      </c>
      <c r="L21" s="33">
        <v>16.090859999999999</v>
      </c>
      <c r="M21" s="33">
        <v>14.706759999999999</v>
      </c>
      <c r="N21" s="33">
        <v>13.318709999999999</v>
      </c>
    </row>
    <row r="22" spans="1:14" hidden="1" x14ac:dyDescent="0.25">
      <c r="A22" s="18" t="s">
        <v>183</v>
      </c>
      <c r="B22" s="87" t="s">
        <v>259</v>
      </c>
      <c r="C22" s="32">
        <v>4023.4816300000002</v>
      </c>
      <c r="D22" s="32">
        <v>4282.8659699999998</v>
      </c>
      <c r="E22" s="32"/>
      <c r="F22" s="33">
        <v>4213.1763300000002</v>
      </c>
      <c r="G22" s="33">
        <v>4279.0986199999998</v>
      </c>
      <c r="H22" s="33">
        <v>5121.9164899999996</v>
      </c>
      <c r="I22" s="33">
        <v>5272.3035900000004</v>
      </c>
      <c r="J22" s="33">
        <v>5351.6279400000003</v>
      </c>
      <c r="K22" s="33">
        <v>5413.9768199999999</v>
      </c>
      <c r="L22" s="33">
        <v>5522.8393500000002</v>
      </c>
      <c r="M22" s="33">
        <v>5661.3849300000002</v>
      </c>
      <c r="N22" s="33">
        <v>5782.0749400000004</v>
      </c>
    </row>
    <row r="23" spans="1:14" hidden="1" x14ac:dyDescent="0.25">
      <c r="A23" s="18" t="s">
        <v>183</v>
      </c>
      <c r="B23" s="87" t="s">
        <v>249</v>
      </c>
      <c r="C23" s="32">
        <v>1.0496399999999999</v>
      </c>
      <c r="D23" s="32">
        <v>1.5</v>
      </c>
      <c r="E23" s="32"/>
      <c r="F23" s="33">
        <v>1.5449999999999999</v>
      </c>
      <c r="G23" s="33">
        <v>1.59135</v>
      </c>
      <c r="H23" s="33">
        <v>1.6390899999999999</v>
      </c>
      <c r="I23" s="33">
        <v>1.6882600000000001</v>
      </c>
      <c r="J23" s="33">
        <v>1.73891</v>
      </c>
      <c r="K23" s="33">
        <v>1.79108</v>
      </c>
      <c r="L23" s="33">
        <v>1.8448100000000001</v>
      </c>
      <c r="M23" s="33">
        <v>1.9001600000000001</v>
      </c>
      <c r="N23" s="33">
        <v>1.95716</v>
      </c>
    </row>
    <row r="24" spans="1:14" hidden="1" x14ac:dyDescent="0.25">
      <c r="A24" s="18" t="s">
        <v>173</v>
      </c>
      <c r="B24" s="87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88" t="s">
        <v>199</v>
      </c>
      <c r="C25" s="34">
        <f>SUBTOTAL(9,C19:C24)</f>
        <v>16790.14992</v>
      </c>
      <c r="D25" s="34">
        <f>SUBTOTAL(9,D19:D24)</f>
        <v>17481.458889999998</v>
      </c>
      <c r="E25" s="34"/>
      <c r="F25" s="34">
        <f t="shared" ref="F25:N25" si="4">SUBTOTAL(9,F19:F24)</f>
        <v>17372.910399999997</v>
      </c>
      <c r="G25" s="34">
        <f t="shared" si="4"/>
        <v>17748.675859999999</v>
      </c>
      <c r="H25" s="34">
        <f t="shared" si="4"/>
        <v>18942.908380000001</v>
      </c>
      <c r="I25" s="34">
        <f t="shared" si="4"/>
        <v>19451.89689</v>
      </c>
      <c r="J25" s="34">
        <f t="shared" si="4"/>
        <v>19913.599920000001</v>
      </c>
      <c r="K25" s="34">
        <f t="shared" si="4"/>
        <v>20352.9948</v>
      </c>
      <c r="L25" s="34">
        <f t="shared" si="4"/>
        <v>21049.464660000001</v>
      </c>
      <c r="M25" s="34">
        <f t="shared" si="4"/>
        <v>21571.39229</v>
      </c>
      <c r="N25" s="34">
        <f t="shared" si="4"/>
        <v>22183.414830000005</v>
      </c>
    </row>
    <row r="26" spans="1:14" hidden="1" x14ac:dyDescent="0.25">
      <c r="A26" s="18" t="s">
        <v>173</v>
      </c>
      <c r="B26" s="89"/>
    </row>
    <row r="27" spans="1:14" ht="15.75" hidden="1" thickBot="1" x14ac:dyDescent="0.3">
      <c r="A27" s="18" t="s">
        <v>173</v>
      </c>
      <c r="B27" s="88" t="s">
        <v>200</v>
      </c>
      <c r="C27" s="34">
        <f>C17-C25</f>
        <v>12329.016760000002</v>
      </c>
      <c r="D27" s="34">
        <f>D17-D25</f>
        <v>24775.978630000001</v>
      </c>
      <c r="E27" s="34"/>
      <c r="F27" s="34">
        <f t="shared" ref="F27:N27" si="5">F17-F25</f>
        <v>29499.424880000002</v>
      </c>
      <c r="G27" s="34">
        <f t="shared" si="5"/>
        <v>30524.016699999996</v>
      </c>
      <c r="H27" s="34">
        <f t="shared" si="5"/>
        <v>30772.767870000003</v>
      </c>
      <c r="I27" s="34">
        <f t="shared" si="5"/>
        <v>31762.313819999999</v>
      </c>
      <c r="J27" s="34">
        <f t="shared" si="5"/>
        <v>33425.865009999994</v>
      </c>
      <c r="K27" s="34">
        <f t="shared" si="5"/>
        <v>33992.547449999998</v>
      </c>
      <c r="L27" s="34">
        <f t="shared" si="5"/>
        <v>34926.463870000007</v>
      </c>
      <c r="M27" s="34">
        <f t="shared" si="5"/>
        <v>36083.804090000005</v>
      </c>
      <c r="N27" s="34">
        <f t="shared" si="5"/>
        <v>37201.432889999996</v>
      </c>
    </row>
    <row r="28" spans="1:14" hidden="1" x14ac:dyDescent="0.25">
      <c r="A28" s="18" t="s">
        <v>173</v>
      </c>
      <c r="B28" s="9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91" t="s">
        <v>203</v>
      </c>
      <c r="C29" s="32">
        <v>548.60503000000006</v>
      </c>
      <c r="D29" s="32">
        <v>353.32727</v>
      </c>
      <c r="E29" s="32"/>
      <c r="F29" s="33">
        <v>413.18106</v>
      </c>
      <c r="G29" s="33">
        <v>623.15935000000002</v>
      </c>
      <c r="H29" s="33">
        <v>859.98618999999997</v>
      </c>
      <c r="I29" s="33">
        <v>1028.2354600000001</v>
      </c>
      <c r="J29" s="33">
        <v>1219.6563100000001</v>
      </c>
      <c r="K29" s="33">
        <v>1379.59753</v>
      </c>
      <c r="L29" s="33">
        <v>1383.6533899999999</v>
      </c>
      <c r="M29" s="33">
        <v>1284.7116000000001</v>
      </c>
      <c r="N29" s="33">
        <v>1392.4242999999999</v>
      </c>
    </row>
    <row r="30" spans="1:14" hidden="1" x14ac:dyDescent="0.25">
      <c r="A30" s="18" t="s">
        <v>173</v>
      </c>
      <c r="B30" s="87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92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90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89"/>
    </row>
    <row r="51" spans="1:14" hidden="1" x14ac:dyDescent="0.25">
      <c r="A51" s="18" t="s">
        <v>180</v>
      </c>
      <c r="B51" s="86" t="s">
        <v>219</v>
      </c>
      <c r="C51" s="31"/>
      <c r="D51" s="31"/>
      <c r="E51" s="31"/>
    </row>
    <row r="52" spans="1:14" hidden="1" x14ac:dyDescent="0.25">
      <c r="A52" s="18" t="s">
        <v>183</v>
      </c>
      <c r="B52" s="87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87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87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87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87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87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88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89"/>
    </row>
    <row r="60" spans="1:14" hidden="1" x14ac:dyDescent="0.25">
      <c r="A60" s="18" t="s">
        <v>180</v>
      </c>
      <c r="B60" s="86" t="s">
        <v>214</v>
      </c>
      <c r="C60" s="31"/>
      <c r="D60" s="31"/>
      <c r="E60" s="31"/>
    </row>
    <row r="61" spans="1:14" hidden="1" x14ac:dyDescent="0.25">
      <c r="A61" s="18" t="s">
        <v>173</v>
      </c>
      <c r="B61" s="87" t="s">
        <v>220</v>
      </c>
      <c r="C61" s="31"/>
      <c r="D61" s="31"/>
      <c r="E61" s="31"/>
    </row>
    <row r="62" spans="1:14" hidden="1" x14ac:dyDescent="0.25">
      <c r="A62" s="18" t="s">
        <v>221</v>
      </c>
      <c r="B62" s="87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87" t="str">
        <f>"-  to improve level of service"</f>
        <v>-  to improve level of service</v>
      </c>
      <c r="C63" s="32">
        <v>0</v>
      </c>
      <c r="D63" s="32">
        <v>181.38419999999999</v>
      </c>
      <c r="E63" s="32"/>
      <c r="F63" s="33">
        <v>189.50629000000001</v>
      </c>
      <c r="G63" s="33">
        <v>197.32158000000001</v>
      </c>
      <c r="H63" s="33">
        <v>206.19823</v>
      </c>
      <c r="I63" s="33">
        <v>215.15341000000001</v>
      </c>
      <c r="J63" s="33">
        <v>224.73331999999999</v>
      </c>
      <c r="K63" s="33">
        <v>234.90100000000001</v>
      </c>
      <c r="L63" s="33">
        <v>241.51078000000001</v>
      </c>
      <c r="M63" s="33">
        <v>248.45784</v>
      </c>
      <c r="N63" s="33">
        <v>255.68208000000001</v>
      </c>
    </row>
    <row r="64" spans="1:14" hidden="1" x14ac:dyDescent="0.25">
      <c r="A64" s="18" t="s">
        <v>221</v>
      </c>
      <c r="B64" s="87" t="str">
        <f>"-  to replace existing assets"</f>
        <v>-  to replace existing assets</v>
      </c>
      <c r="C64" s="32">
        <v>0</v>
      </c>
      <c r="D64" s="32">
        <v>1009.47</v>
      </c>
      <c r="E64" s="32"/>
      <c r="F64" s="33">
        <v>1112.8841</v>
      </c>
      <c r="G64" s="33">
        <v>1167.4886200000001</v>
      </c>
      <c r="H64" s="33">
        <v>546.36350000000004</v>
      </c>
      <c r="I64" s="33">
        <v>840.75522000000001</v>
      </c>
      <c r="J64" s="33">
        <v>1561.5420799999999</v>
      </c>
      <c r="K64" s="33">
        <v>1130.7672399999999</v>
      </c>
      <c r="L64" s="33">
        <v>860.91179999999997</v>
      </c>
      <c r="M64" s="33">
        <v>1140.0930000000001</v>
      </c>
      <c r="N64" s="33">
        <v>974.66543000000001</v>
      </c>
    </row>
    <row r="65" spans="1:14" hidden="1" x14ac:dyDescent="0.25">
      <c r="A65" s="18" t="s">
        <v>173</v>
      </c>
      <c r="B65" s="87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87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87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88" t="s">
        <v>217</v>
      </c>
      <c r="C68" s="34">
        <f>SUBTOTAL(9,C60:C67)</f>
        <v>0</v>
      </c>
      <c r="D68" s="34">
        <f>SUBTOTAL(9,D60:D67)</f>
        <v>1190.8542</v>
      </c>
      <c r="E68" s="34"/>
      <c r="F68" s="34">
        <f t="shared" ref="F68:N68" si="9">SUBTOTAL(9,F60:F67)</f>
        <v>1302.39039</v>
      </c>
      <c r="G68" s="34">
        <f t="shared" si="9"/>
        <v>1364.8102000000001</v>
      </c>
      <c r="H68" s="34">
        <f t="shared" si="9"/>
        <v>752.56173000000001</v>
      </c>
      <c r="I68" s="34">
        <f t="shared" si="9"/>
        <v>1055.9086299999999</v>
      </c>
      <c r="J68" s="34">
        <f t="shared" si="9"/>
        <v>1786.2754</v>
      </c>
      <c r="K68" s="34">
        <f t="shared" si="9"/>
        <v>1365.66824</v>
      </c>
      <c r="L68" s="34">
        <f t="shared" si="9"/>
        <v>1102.4225799999999</v>
      </c>
      <c r="M68" s="34">
        <f t="shared" si="9"/>
        <v>1388.5508400000001</v>
      </c>
      <c r="N68" s="34">
        <f t="shared" si="9"/>
        <v>1230.3475100000001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89"/>
    </row>
    <row r="94" spans="1:14" hidden="1" x14ac:dyDescent="0.25">
      <c r="A94" s="18" t="s">
        <v>167</v>
      </c>
      <c r="B94" s="93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90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90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86" t="s">
        <v>182</v>
      </c>
      <c r="C97" s="31"/>
      <c r="D97" s="31"/>
      <c r="E97" s="31"/>
    </row>
    <row r="98" spans="1:14" hidden="1" x14ac:dyDescent="0.25">
      <c r="A98" s="18" t="s">
        <v>183</v>
      </c>
      <c r="B98" s="97" t="s">
        <v>229</v>
      </c>
      <c r="C98" s="32">
        <v>-15474</v>
      </c>
      <c r="D98" s="32">
        <v>-23531.052449999999</v>
      </c>
      <c r="E98" s="32"/>
      <c r="F98" s="33">
        <v>-28195.052449999999</v>
      </c>
      <c r="G98" s="33">
        <v>-29010.052449999999</v>
      </c>
      <c r="H98" s="33">
        <v>-29022.052449999999</v>
      </c>
      <c r="I98" s="33">
        <v>-29843.052449999999</v>
      </c>
      <c r="J98" s="33">
        <v>-31315.052449999999</v>
      </c>
      <c r="K98" s="33">
        <v>-31722.052449999999</v>
      </c>
      <c r="L98" s="33">
        <v>-32652.052449999999</v>
      </c>
      <c r="M98" s="33">
        <v>-33908.052450000003</v>
      </c>
      <c r="N98" s="33">
        <v>-34965.838000000003</v>
      </c>
    </row>
    <row r="99" spans="1:14" hidden="1" x14ac:dyDescent="0.25">
      <c r="A99" s="18" t="s">
        <v>183</v>
      </c>
      <c r="B99" s="87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-890.94754999999998</v>
      </c>
      <c r="E107" s="32"/>
      <c r="F107" s="33">
        <v>-890.94754999999998</v>
      </c>
      <c r="G107" s="33">
        <v>-890.94754999999998</v>
      </c>
      <c r="H107" s="33">
        <v>-890.94754999999998</v>
      </c>
      <c r="I107" s="33">
        <v>-890.94754999999998</v>
      </c>
      <c r="J107" s="33">
        <v>-890.94754999999998</v>
      </c>
      <c r="K107" s="33">
        <v>-890.94754999999998</v>
      </c>
      <c r="L107" s="33">
        <v>-890.94754999999998</v>
      </c>
      <c r="M107" s="33">
        <v>-890.94754999999998</v>
      </c>
      <c r="N107" s="33">
        <v>-843.16200000000003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94" customFormat="1" ht="21" hidden="1" x14ac:dyDescent="0.35">
      <c r="A112" s="18" t="s">
        <v>173</v>
      </c>
      <c r="B112" s="95" t="s">
        <v>239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267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-19036.677</v>
      </c>
      <c r="D121" s="32">
        <f>D9+D74+D98</f>
        <v>-23531.052449999999</v>
      </c>
      <c r="E121" s="32">
        <f t="shared" ref="E121:E127" si="16">D121-C121</f>
        <v>-4494.3754499999995</v>
      </c>
      <c r="F121" s="32">
        <f t="shared" ref="F121:N121" si="17">F9+F74+F98</f>
        <v>-28195.052449999999</v>
      </c>
      <c r="G121" s="32">
        <f t="shared" si="17"/>
        <v>-29010.052449999999</v>
      </c>
      <c r="H121" s="32">
        <f t="shared" si="17"/>
        <v>-29022.052449999999</v>
      </c>
      <c r="I121" s="32">
        <f t="shared" si="17"/>
        <v>-29843.052449999999</v>
      </c>
      <c r="J121" s="32">
        <f t="shared" si="17"/>
        <v>-31315.052449999999</v>
      </c>
      <c r="K121" s="32">
        <f t="shared" si="17"/>
        <v>-31722.052449999999</v>
      </c>
      <c r="L121" s="32">
        <f t="shared" si="17"/>
        <v>-32652.052449999999</v>
      </c>
      <c r="M121" s="32">
        <f t="shared" si="17"/>
        <v>-33908.052450000003</v>
      </c>
      <c r="N121" s="32">
        <f t="shared" si="17"/>
        <v>-34965.838000000003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22225.38969</v>
      </c>
      <c r="D124" s="32">
        <f t="shared" si="19"/>
        <v>33135.794000000002</v>
      </c>
      <c r="E124" s="32">
        <f t="shared" si="16"/>
        <v>10910.404310000002</v>
      </c>
      <c r="F124" s="32">
        <f t="shared" ref="F124:N124" si="21">F12+F77</f>
        <v>34129.542450000001</v>
      </c>
      <c r="G124" s="32">
        <f t="shared" si="21"/>
        <v>35147.615949999999</v>
      </c>
      <c r="H124" s="32">
        <f t="shared" si="21"/>
        <v>36196.84734</v>
      </c>
      <c r="I124" s="32">
        <f t="shared" si="21"/>
        <v>37289.814579999998</v>
      </c>
      <c r="J124" s="32">
        <f t="shared" si="21"/>
        <v>38997.340259999997</v>
      </c>
      <c r="K124" s="32">
        <f t="shared" si="21"/>
        <v>39573.156560000003</v>
      </c>
      <c r="L124" s="32">
        <f t="shared" si="21"/>
        <v>40760.365830000002</v>
      </c>
      <c r="M124" s="32">
        <f t="shared" si="21"/>
        <v>41983.169520000003</v>
      </c>
      <c r="N124" s="32">
        <f t="shared" si="21"/>
        <v>43242.661289999996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6893.7769900000003</v>
      </c>
      <c r="D127" s="32">
        <f t="shared" si="19"/>
        <v>9121.6435199999996</v>
      </c>
      <c r="E127" s="32">
        <f t="shared" si="16"/>
        <v>2227.8665299999993</v>
      </c>
      <c r="F127" s="32">
        <f t="shared" ref="F127:N127" si="24">F15+F80</f>
        <v>12742.79283</v>
      </c>
      <c r="G127" s="32">
        <f t="shared" si="24"/>
        <v>13125.07661</v>
      </c>
      <c r="H127" s="32">
        <f t="shared" si="24"/>
        <v>13518.82891</v>
      </c>
      <c r="I127" s="32">
        <f t="shared" si="24"/>
        <v>13924.396129999999</v>
      </c>
      <c r="J127" s="32">
        <f t="shared" si="24"/>
        <v>14342.124669999999</v>
      </c>
      <c r="K127" s="32">
        <f t="shared" si="24"/>
        <v>14772.385689999999</v>
      </c>
      <c r="L127" s="32">
        <f t="shared" si="24"/>
        <v>15215.5627</v>
      </c>
      <c r="M127" s="32">
        <f t="shared" si="24"/>
        <v>15672.02686</v>
      </c>
      <c r="N127" s="32">
        <f t="shared" si="24"/>
        <v>16142.18643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10082.489680000001</v>
      </c>
      <c r="D129" s="34">
        <f>SUBTOTAL(9,D120:D128)</f>
        <v>18726.385070000004</v>
      </c>
      <c r="E129" s="34">
        <f>D129-C129</f>
        <v>8643.8953900000033</v>
      </c>
      <c r="F129" s="34">
        <f t="shared" ref="F129:N129" si="25">SUBTOTAL(9,F120:F128)</f>
        <v>18677.282830000004</v>
      </c>
      <c r="G129" s="34">
        <f t="shared" si="25"/>
        <v>19262.64011</v>
      </c>
      <c r="H129" s="34">
        <f t="shared" si="25"/>
        <v>20693.623800000001</v>
      </c>
      <c r="I129" s="34">
        <f t="shared" si="25"/>
        <v>21371.158259999997</v>
      </c>
      <c r="J129" s="34">
        <f t="shared" si="25"/>
        <v>22024.412479999999</v>
      </c>
      <c r="K129" s="34">
        <f t="shared" si="25"/>
        <v>22623.489800000003</v>
      </c>
      <c r="L129" s="34">
        <f t="shared" si="25"/>
        <v>23323.876080000002</v>
      </c>
      <c r="M129" s="34">
        <f t="shared" si="25"/>
        <v>23747.143929999998</v>
      </c>
      <c r="N129" s="34">
        <f t="shared" si="25"/>
        <v>24419.009719999995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12752.244000000001</v>
      </c>
      <c r="D132" s="32">
        <f t="shared" ref="D132:D135" si="26">D20+D85</f>
        <v>13189.73035</v>
      </c>
      <c r="E132" s="32">
        <f>D132-C132</f>
        <v>437.48634999999922</v>
      </c>
      <c r="F132" s="32">
        <f t="shared" ref="F132:N132" si="27">F20+F85</f>
        <v>13147.267019999999</v>
      </c>
      <c r="G132" s="32">
        <f t="shared" si="27"/>
        <v>13453.89818</v>
      </c>
      <c r="H132" s="32">
        <f t="shared" si="27"/>
        <v>13803.80587</v>
      </c>
      <c r="I132" s="32">
        <f t="shared" si="27"/>
        <v>14160.11327</v>
      </c>
      <c r="J132" s="32">
        <f t="shared" si="27"/>
        <v>14541.758819999999</v>
      </c>
      <c r="K132" s="32">
        <f t="shared" si="27"/>
        <v>14919.928040000001</v>
      </c>
      <c r="L132" s="32">
        <f t="shared" si="27"/>
        <v>15508.689640000001</v>
      </c>
      <c r="M132" s="32">
        <f t="shared" si="27"/>
        <v>15893.400439999999</v>
      </c>
      <c r="N132" s="32">
        <f t="shared" si="27"/>
        <v>16386.064020000002</v>
      </c>
    </row>
    <row r="133" spans="1:14" x14ac:dyDescent="0.25">
      <c r="A133" s="18" t="s">
        <v>192</v>
      </c>
      <c r="B133" s="46" t="s">
        <v>248</v>
      </c>
      <c r="C133" s="32">
        <v>13.172280000000001</v>
      </c>
      <c r="D133" s="32">
        <f t="shared" si="26"/>
        <v>7.3625699999999998</v>
      </c>
      <c r="E133" s="32">
        <f>D133-C133</f>
        <v>-5.8097100000000008</v>
      </c>
      <c r="F133" s="32">
        <f t="shared" ref="F133:N133" si="28">F21+F86</f>
        <v>10.92205</v>
      </c>
      <c r="G133" s="32">
        <f t="shared" si="28"/>
        <v>14.08771</v>
      </c>
      <c r="H133" s="32">
        <f t="shared" si="28"/>
        <v>15.54693</v>
      </c>
      <c r="I133" s="32">
        <f t="shared" si="28"/>
        <v>17.79177</v>
      </c>
      <c r="J133" s="32">
        <f t="shared" si="28"/>
        <v>18.474250000000001</v>
      </c>
      <c r="K133" s="32">
        <f t="shared" si="28"/>
        <v>17.298860000000001</v>
      </c>
      <c r="L133" s="32">
        <f t="shared" si="28"/>
        <v>16.090859999999999</v>
      </c>
      <c r="M133" s="32">
        <f t="shared" si="28"/>
        <v>14.706759999999999</v>
      </c>
      <c r="N133" s="32">
        <f t="shared" si="28"/>
        <v>13.318709999999999</v>
      </c>
    </row>
    <row r="134" spans="1:14" x14ac:dyDescent="0.25">
      <c r="A134" s="18" t="s">
        <v>192</v>
      </c>
      <c r="B134" s="46" t="s">
        <v>259</v>
      </c>
      <c r="C134" s="32">
        <v>4023.40407</v>
      </c>
      <c r="D134" s="32">
        <f t="shared" si="26"/>
        <v>4282.8659699999998</v>
      </c>
      <c r="E134" s="32">
        <f>D134-C134</f>
        <v>259.46189999999979</v>
      </c>
      <c r="F134" s="32">
        <f t="shared" ref="F134:N134" si="29">F22+F87</f>
        <v>4213.1763300000002</v>
      </c>
      <c r="G134" s="32">
        <f t="shared" si="29"/>
        <v>4279.0986199999998</v>
      </c>
      <c r="H134" s="32">
        <f t="shared" si="29"/>
        <v>5121.9164899999996</v>
      </c>
      <c r="I134" s="32">
        <f t="shared" si="29"/>
        <v>5272.3035900000004</v>
      </c>
      <c r="J134" s="32">
        <f t="shared" si="29"/>
        <v>5351.6279400000003</v>
      </c>
      <c r="K134" s="32">
        <f t="shared" si="29"/>
        <v>5413.9768199999999</v>
      </c>
      <c r="L134" s="32">
        <f t="shared" si="29"/>
        <v>5522.8393500000002</v>
      </c>
      <c r="M134" s="32">
        <f t="shared" si="29"/>
        <v>5661.3849300000002</v>
      </c>
      <c r="N134" s="32">
        <f t="shared" si="29"/>
        <v>5782.0749400000004</v>
      </c>
    </row>
    <row r="135" spans="1:14" x14ac:dyDescent="0.25">
      <c r="A135" s="18" t="s">
        <v>192</v>
      </c>
      <c r="B135" s="46" t="s">
        <v>249</v>
      </c>
      <c r="C135" s="32">
        <v>1.0496399999999999</v>
      </c>
      <c r="D135" s="32">
        <f t="shared" si="26"/>
        <v>1.5</v>
      </c>
      <c r="E135" s="32">
        <f>D135-C135</f>
        <v>0.45036000000000009</v>
      </c>
      <c r="F135" s="32">
        <f t="shared" ref="F135:N135" si="30">F23+F88</f>
        <v>1.5449999999999999</v>
      </c>
      <c r="G135" s="32">
        <f t="shared" si="30"/>
        <v>1.59135</v>
      </c>
      <c r="H135" s="32">
        <f t="shared" si="30"/>
        <v>1.6390899999999999</v>
      </c>
      <c r="I135" s="32">
        <f t="shared" si="30"/>
        <v>1.6882600000000001</v>
      </c>
      <c r="J135" s="32">
        <f t="shared" si="30"/>
        <v>1.73891</v>
      </c>
      <c r="K135" s="32">
        <f t="shared" si="30"/>
        <v>1.79108</v>
      </c>
      <c r="L135" s="32">
        <f t="shared" si="30"/>
        <v>1.8448100000000001</v>
      </c>
      <c r="M135" s="32">
        <f t="shared" si="30"/>
        <v>1.9001600000000001</v>
      </c>
      <c r="N135" s="32">
        <f t="shared" si="30"/>
        <v>1.95716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16789.869990000003</v>
      </c>
      <c r="D137" s="34">
        <f>SUBTOTAL(9,D131:D136)</f>
        <v>17481.458889999998</v>
      </c>
      <c r="E137" s="34">
        <f>D137-C137</f>
        <v>691.58889999999519</v>
      </c>
      <c r="F137" s="34">
        <f t="shared" ref="F137:N137" si="31">SUBTOTAL(9,F131:F136)</f>
        <v>17372.910399999997</v>
      </c>
      <c r="G137" s="34">
        <f t="shared" si="31"/>
        <v>17748.675859999999</v>
      </c>
      <c r="H137" s="34">
        <f t="shared" si="31"/>
        <v>18942.908380000001</v>
      </c>
      <c r="I137" s="34">
        <f t="shared" si="31"/>
        <v>19451.89689</v>
      </c>
      <c r="J137" s="34">
        <f t="shared" si="31"/>
        <v>19913.599920000001</v>
      </c>
      <c r="K137" s="34">
        <f t="shared" si="31"/>
        <v>20352.9948</v>
      </c>
      <c r="L137" s="34">
        <f t="shared" si="31"/>
        <v>21049.464660000001</v>
      </c>
      <c r="M137" s="34">
        <f t="shared" si="31"/>
        <v>21571.39229</v>
      </c>
      <c r="N137" s="34">
        <f t="shared" si="31"/>
        <v>22183.414830000005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-6707.3803100000023</v>
      </c>
      <c r="D139" s="34">
        <f>D129-D137</f>
        <v>1244.9261800000058</v>
      </c>
      <c r="E139" s="34">
        <f>D139-C139</f>
        <v>7952.3064900000081</v>
      </c>
      <c r="F139" s="34">
        <f t="shared" ref="F139:N139" si="32">F129-F137</f>
        <v>1304.3724300000067</v>
      </c>
      <c r="G139" s="34">
        <f t="shared" si="32"/>
        <v>1513.9642500000009</v>
      </c>
      <c r="H139" s="34">
        <f t="shared" si="32"/>
        <v>1750.7154200000004</v>
      </c>
      <c r="I139" s="34">
        <f t="shared" si="32"/>
        <v>1919.2613699999965</v>
      </c>
      <c r="J139" s="34">
        <f t="shared" si="32"/>
        <v>2110.8125599999985</v>
      </c>
      <c r="K139" s="34">
        <f t="shared" si="32"/>
        <v>2270.4950000000026</v>
      </c>
      <c r="L139" s="34">
        <f t="shared" si="32"/>
        <v>2274.4114200000004</v>
      </c>
      <c r="M139" s="34">
        <f t="shared" si="32"/>
        <v>2175.7516399999986</v>
      </c>
      <c r="N139" s="34">
        <f t="shared" si="32"/>
        <v>2235.5948899999894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7268.17112</v>
      </c>
      <c r="D144" s="32">
        <f>D152+D153+D154-D142-D143-D145-D146-D164+D107</f>
        <v>-53.420619999999985</v>
      </c>
      <c r="E144" s="32">
        <f>D144-C144</f>
        <v>-7321.5917399999998</v>
      </c>
      <c r="F144" s="32">
        <f t="shared" ref="F144:N144" si="35">F152+F153+F154-F142-F143-F145-F146-F164+F107</f>
        <v>-1.7382199999999557</v>
      </c>
      <c r="G144" s="32">
        <f t="shared" si="35"/>
        <v>-149.29669999999987</v>
      </c>
      <c r="H144" s="32">
        <f t="shared" si="35"/>
        <v>-998.37200999999993</v>
      </c>
      <c r="I144" s="32">
        <f t="shared" si="35"/>
        <v>-863.27438000000018</v>
      </c>
      <c r="J144" s="32">
        <f t="shared" si="35"/>
        <v>-324.32846000000006</v>
      </c>
      <c r="K144" s="32">
        <f t="shared" si="35"/>
        <v>-904.87684000000002</v>
      </c>
      <c r="L144" s="32">
        <f t="shared" si="35"/>
        <v>-1172.1783599999999</v>
      </c>
      <c r="M144" s="32">
        <f t="shared" si="35"/>
        <v>-787.10830999999996</v>
      </c>
      <c r="N144" s="32">
        <f t="shared" si="35"/>
        <v>-1005.2387899999999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7268.17112</v>
      </c>
      <c r="D148" s="34">
        <f>SUBTOTAL(9,D141:D147)</f>
        <v>-53.420619999999985</v>
      </c>
      <c r="E148" s="34">
        <f>D148-C148</f>
        <v>-7321.5917399999998</v>
      </c>
      <c r="F148" s="34">
        <f t="shared" ref="F148:N148" si="38">SUBTOTAL(9,F141:F147)</f>
        <v>-1.7382199999999557</v>
      </c>
      <c r="G148" s="34">
        <f t="shared" si="38"/>
        <v>-149.29669999999987</v>
      </c>
      <c r="H148" s="34">
        <f t="shared" si="38"/>
        <v>-998.37200999999993</v>
      </c>
      <c r="I148" s="34">
        <f t="shared" si="38"/>
        <v>-863.27438000000018</v>
      </c>
      <c r="J148" s="34">
        <f t="shared" si="38"/>
        <v>-324.32846000000006</v>
      </c>
      <c r="K148" s="34">
        <f t="shared" si="38"/>
        <v>-904.87684000000002</v>
      </c>
      <c r="L148" s="34">
        <f t="shared" si="38"/>
        <v>-1172.1783599999999</v>
      </c>
      <c r="M148" s="34">
        <f t="shared" si="38"/>
        <v>-787.10830999999996</v>
      </c>
      <c r="N148" s="34">
        <f t="shared" si="38"/>
        <v>-1005.2387899999999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123.49764</v>
      </c>
      <c r="D153" s="32">
        <f t="shared" si="39"/>
        <v>181.38419999999999</v>
      </c>
      <c r="E153" s="32">
        <f>D153-C153</f>
        <v>57.886559999999989</v>
      </c>
      <c r="F153" s="32">
        <f t="shared" ref="F153:N153" si="41">F63</f>
        <v>189.50629000000001</v>
      </c>
      <c r="G153" s="32">
        <f t="shared" si="41"/>
        <v>197.32158000000001</v>
      </c>
      <c r="H153" s="32">
        <f t="shared" si="41"/>
        <v>206.19823</v>
      </c>
      <c r="I153" s="32">
        <f t="shared" si="41"/>
        <v>215.15341000000001</v>
      </c>
      <c r="J153" s="32">
        <f t="shared" si="41"/>
        <v>224.73331999999999</v>
      </c>
      <c r="K153" s="32">
        <f t="shared" si="41"/>
        <v>234.90100000000001</v>
      </c>
      <c r="L153" s="32">
        <f t="shared" si="41"/>
        <v>241.51078000000001</v>
      </c>
      <c r="M153" s="32">
        <f t="shared" si="41"/>
        <v>248.45784</v>
      </c>
      <c r="N153" s="32">
        <f t="shared" si="41"/>
        <v>255.68208000000001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437.60160000000002</v>
      </c>
      <c r="D154" s="32">
        <f t="shared" si="39"/>
        <v>1009.47</v>
      </c>
      <c r="E154" s="32">
        <f>D154-C154</f>
        <v>571.86840000000007</v>
      </c>
      <c r="F154" s="32">
        <f t="shared" ref="F154:N154" si="42">F64</f>
        <v>1112.8841</v>
      </c>
      <c r="G154" s="32">
        <f t="shared" si="42"/>
        <v>1167.4886200000001</v>
      </c>
      <c r="H154" s="32">
        <f t="shared" si="42"/>
        <v>546.36350000000004</v>
      </c>
      <c r="I154" s="32">
        <f t="shared" si="42"/>
        <v>840.75522000000001</v>
      </c>
      <c r="J154" s="32">
        <f t="shared" si="42"/>
        <v>1561.5420799999999</v>
      </c>
      <c r="K154" s="32">
        <f t="shared" si="42"/>
        <v>1130.7672399999999</v>
      </c>
      <c r="L154" s="32">
        <f t="shared" si="42"/>
        <v>860.91179999999997</v>
      </c>
      <c r="M154" s="32">
        <f t="shared" si="42"/>
        <v>1140.0930000000001</v>
      </c>
      <c r="N154" s="32">
        <f t="shared" si="42"/>
        <v>974.66543000000001</v>
      </c>
    </row>
    <row r="155" spans="1:14" x14ac:dyDescent="0.25">
      <c r="A155" s="18" t="s">
        <v>192</v>
      </c>
      <c r="B155" s="48" t="s">
        <v>215</v>
      </c>
      <c r="C155" s="32">
        <v>-0.30843000000231768</v>
      </c>
      <c r="D155" s="32">
        <f>D139+D148-D152-D153-D154-D156</f>
        <v>0.6513600000059796</v>
      </c>
      <c r="E155" s="32">
        <f>D155-C155</f>
        <v>0.95979000000829728</v>
      </c>
      <c r="F155" s="32">
        <f t="shared" ref="F155:N155" si="43">F139+F148-F152-F153-F154-F156</f>
        <v>0.24382000000673543</v>
      </c>
      <c r="G155" s="32">
        <f t="shared" si="43"/>
        <v>-0.14264999999909378</v>
      </c>
      <c r="H155" s="32">
        <f t="shared" si="43"/>
        <v>-0.21831999999949403</v>
      </c>
      <c r="I155" s="32">
        <f t="shared" si="43"/>
        <v>7.8359999996223451E-2</v>
      </c>
      <c r="J155" s="32">
        <f t="shared" si="43"/>
        <v>0.20869999999831634</v>
      </c>
      <c r="K155" s="32">
        <f t="shared" si="43"/>
        <v>-5.0079999997251434E-2</v>
      </c>
      <c r="L155" s="32">
        <f t="shared" si="43"/>
        <v>-0.18951999999956115</v>
      </c>
      <c r="M155" s="32">
        <f t="shared" si="43"/>
        <v>9.2489999998406347E-2</v>
      </c>
      <c r="N155" s="32">
        <f t="shared" si="43"/>
        <v>8.589999989453645E-3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560.79080999999769</v>
      </c>
      <c r="D158" s="34">
        <f>SUBTOTAL(9,D150:D157)</f>
        <v>1191.505560000006</v>
      </c>
      <c r="E158" s="34">
        <f>D158-C158</f>
        <v>630.71475000000828</v>
      </c>
      <c r="F158" s="34">
        <f t="shared" ref="F158:N158" si="45">SUBTOTAL(9,F150:F157)</f>
        <v>1302.6342100000068</v>
      </c>
      <c r="G158" s="34">
        <f t="shared" si="45"/>
        <v>1364.667550000001</v>
      </c>
      <c r="H158" s="34">
        <f t="shared" si="45"/>
        <v>752.34341000000052</v>
      </c>
      <c r="I158" s="34">
        <f t="shared" si="45"/>
        <v>1055.9869899999962</v>
      </c>
      <c r="J158" s="34">
        <f t="shared" si="45"/>
        <v>1786.4840999999983</v>
      </c>
      <c r="K158" s="34">
        <f t="shared" si="45"/>
        <v>1365.6181600000027</v>
      </c>
      <c r="L158" s="34">
        <f t="shared" si="45"/>
        <v>1102.2330600000005</v>
      </c>
      <c r="M158" s="34">
        <f t="shared" si="45"/>
        <v>1388.6433299999985</v>
      </c>
      <c r="N158" s="34">
        <f t="shared" si="45"/>
        <v>1230.3560999999895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6707.3803100000023</v>
      </c>
      <c r="D160" s="34">
        <f>D148-D158</f>
        <v>-1244.9261800000058</v>
      </c>
      <c r="E160" s="34">
        <f>D160-C160</f>
        <v>-7952.3064900000081</v>
      </c>
      <c r="F160" s="34">
        <f t="shared" ref="F160:N160" si="46">F148-F158</f>
        <v>-1304.3724300000067</v>
      </c>
      <c r="G160" s="34">
        <f t="shared" si="46"/>
        <v>-1513.9642500000009</v>
      </c>
      <c r="H160" s="34">
        <f t="shared" si="46"/>
        <v>-1750.7154200000004</v>
      </c>
      <c r="I160" s="34">
        <f t="shared" si="46"/>
        <v>-1919.2613699999965</v>
      </c>
      <c r="J160" s="34">
        <f t="shared" si="46"/>
        <v>-2110.8125599999985</v>
      </c>
      <c r="K160" s="34">
        <f t="shared" si="46"/>
        <v>-2270.4950000000026</v>
      </c>
      <c r="L160" s="34">
        <f t="shared" si="46"/>
        <v>-2274.4114200000004</v>
      </c>
      <c r="M160" s="34">
        <f t="shared" si="46"/>
        <v>-2175.7516399999986</v>
      </c>
      <c r="N160" s="34">
        <f t="shared" si="46"/>
        <v>-2235.5948899999894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548.60503000000006</v>
      </c>
      <c r="D164" s="33">
        <f>D29</f>
        <v>353.32727</v>
      </c>
      <c r="E164" s="32">
        <f>D164-C164</f>
        <v>-195.27776000000006</v>
      </c>
      <c r="F164" s="33">
        <f t="shared" ref="F164:N164" si="48">F29</f>
        <v>413.18106</v>
      </c>
      <c r="G164" s="33">
        <f t="shared" si="48"/>
        <v>623.15935000000002</v>
      </c>
      <c r="H164" s="33">
        <f t="shared" si="48"/>
        <v>859.98618999999997</v>
      </c>
      <c r="I164" s="33">
        <f t="shared" si="48"/>
        <v>1028.2354600000001</v>
      </c>
      <c r="J164" s="33">
        <f t="shared" si="48"/>
        <v>1219.6563100000001</v>
      </c>
      <c r="K164" s="33">
        <f t="shared" si="48"/>
        <v>1379.59753</v>
      </c>
      <c r="L164" s="33">
        <f t="shared" si="48"/>
        <v>1383.6533899999999</v>
      </c>
      <c r="M164" s="33">
        <f t="shared" si="48"/>
        <v>1284.7116000000001</v>
      </c>
      <c r="N164" s="33">
        <f t="shared" si="48"/>
        <v>1392.4242999999999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5"/>
  <sheetViews>
    <sheetView showGridLines="0" topLeftCell="B125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98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99" t="s">
        <v>182</v>
      </c>
      <c r="C8" s="31"/>
      <c r="D8" s="31"/>
      <c r="E8" s="31"/>
    </row>
    <row r="9" spans="1:14" hidden="1" x14ac:dyDescent="0.25">
      <c r="A9" s="18" t="s">
        <v>173</v>
      </c>
      <c r="B9" s="100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00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00" t="s">
        <v>295</v>
      </c>
      <c r="C11" s="32">
        <v>7070.1307299999999</v>
      </c>
      <c r="D11" s="32">
        <v>6349.9298799999997</v>
      </c>
      <c r="E11" s="32"/>
      <c r="F11" s="33">
        <v>8264.1715399999994</v>
      </c>
      <c r="G11" s="33">
        <v>7374.0455199999997</v>
      </c>
      <c r="H11" s="33">
        <v>7738.2217099999998</v>
      </c>
      <c r="I11" s="33">
        <v>7285.3626400000003</v>
      </c>
      <c r="J11" s="33">
        <v>7374.5173800000002</v>
      </c>
      <c r="K11" s="33">
        <v>7482.1067999999996</v>
      </c>
      <c r="L11" s="33">
        <v>7699.1243700000005</v>
      </c>
      <c r="M11" s="33">
        <v>7920.7831800000004</v>
      </c>
      <c r="N11" s="33">
        <v>8146.3647499999997</v>
      </c>
    </row>
    <row r="12" spans="1:14" hidden="1" x14ac:dyDescent="0.25">
      <c r="A12" s="18" t="s">
        <v>183</v>
      </c>
      <c r="B12" s="100" t="s">
        <v>244</v>
      </c>
      <c r="C12" s="32">
        <v>2356.9632200000001</v>
      </c>
      <c r="D12" s="32">
        <v>3530.0973300000001</v>
      </c>
      <c r="E12" s="32"/>
      <c r="F12" s="33">
        <v>3636.0001600000001</v>
      </c>
      <c r="G12" s="33">
        <v>3713.9181699999999</v>
      </c>
      <c r="H12" s="33">
        <v>3793.55051</v>
      </c>
      <c r="I12" s="33">
        <v>3874.9354600000001</v>
      </c>
      <c r="J12" s="33">
        <v>3958.1144100000001</v>
      </c>
      <c r="K12" s="33">
        <v>4043.1266900000001</v>
      </c>
      <c r="L12" s="33">
        <v>4130.0151800000003</v>
      </c>
      <c r="M12" s="33">
        <v>4218.8222800000003</v>
      </c>
      <c r="N12" s="33">
        <v>4309.5918099999999</v>
      </c>
    </row>
    <row r="13" spans="1:14" hidden="1" x14ac:dyDescent="0.25">
      <c r="A13" s="18" t="s">
        <v>183</v>
      </c>
      <c r="B13" s="100" t="s">
        <v>258</v>
      </c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100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00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100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01" t="s">
        <v>191</v>
      </c>
      <c r="C17" s="34">
        <f>SUBTOTAL(9,C8:C16)</f>
        <v>9427.0939500000004</v>
      </c>
      <c r="D17" s="34">
        <f>SUBTOTAL(9,D8:D16)</f>
        <v>9880.0272100000002</v>
      </c>
      <c r="E17" s="34"/>
      <c r="F17" s="34">
        <f t="shared" ref="F17:N17" si="3">SUBTOTAL(9,F8:F16)</f>
        <v>11900.171699999999</v>
      </c>
      <c r="G17" s="34">
        <f t="shared" si="3"/>
        <v>11087.96369</v>
      </c>
      <c r="H17" s="34">
        <f t="shared" si="3"/>
        <v>11531.772219999999</v>
      </c>
      <c r="I17" s="34">
        <f t="shared" si="3"/>
        <v>11160.2981</v>
      </c>
      <c r="J17" s="34">
        <f t="shared" si="3"/>
        <v>11332.631789999999</v>
      </c>
      <c r="K17" s="34">
        <f t="shared" si="3"/>
        <v>11525.233489999999</v>
      </c>
      <c r="L17" s="34">
        <f t="shared" si="3"/>
        <v>11829.13955</v>
      </c>
      <c r="M17" s="34">
        <f t="shared" si="3"/>
        <v>12139.605460000001</v>
      </c>
      <c r="N17" s="34">
        <f t="shared" si="3"/>
        <v>12455.956559999999</v>
      </c>
    </row>
    <row r="18" spans="1:14" hidden="1" x14ac:dyDescent="0.25">
      <c r="A18" s="18" t="s">
        <v>173</v>
      </c>
      <c r="B18" s="102"/>
    </row>
    <row r="19" spans="1:14" hidden="1" x14ac:dyDescent="0.25">
      <c r="A19" s="18" t="s">
        <v>180</v>
      </c>
      <c r="B19" s="99" t="s">
        <v>195</v>
      </c>
      <c r="C19" s="31"/>
      <c r="D19" s="31"/>
      <c r="E19" s="31"/>
    </row>
    <row r="20" spans="1:14" hidden="1" x14ac:dyDescent="0.25">
      <c r="A20" s="18" t="s">
        <v>183</v>
      </c>
      <c r="B20" s="100" t="s">
        <v>247</v>
      </c>
      <c r="C20" s="32">
        <v>25267.836879999999</v>
      </c>
      <c r="D20" s="32">
        <v>24377.372599999999</v>
      </c>
      <c r="E20" s="32"/>
      <c r="F20" s="33">
        <v>36094.433230000002</v>
      </c>
      <c r="G20" s="33">
        <v>44759.045129999999</v>
      </c>
      <c r="H20" s="33">
        <v>31173.393830000001</v>
      </c>
      <c r="I20" s="33">
        <v>35123.804830000001</v>
      </c>
      <c r="J20" s="33">
        <v>32185.114259999998</v>
      </c>
      <c r="K20" s="33">
        <v>21688.343219999999</v>
      </c>
      <c r="L20" s="33">
        <v>22285.530859999999</v>
      </c>
      <c r="M20" s="33">
        <v>22896.98144</v>
      </c>
      <c r="N20" s="33">
        <v>23520.191719999999</v>
      </c>
    </row>
    <row r="21" spans="1:14" hidden="1" x14ac:dyDescent="0.25">
      <c r="A21" s="18" t="s">
        <v>183</v>
      </c>
      <c r="B21" s="100" t="s">
        <v>248</v>
      </c>
      <c r="C21" s="32">
        <v>7101.4675100000004</v>
      </c>
      <c r="D21" s="32">
        <v>5325.3341700000001</v>
      </c>
      <c r="E21" s="32"/>
      <c r="F21" s="33">
        <v>7828.8874599999999</v>
      </c>
      <c r="G21" s="33">
        <v>10093.60334</v>
      </c>
      <c r="H21" s="33">
        <v>11078.99029</v>
      </c>
      <c r="I21" s="33">
        <v>12688.142540000001</v>
      </c>
      <c r="J21" s="33">
        <v>13219.413699999999</v>
      </c>
      <c r="K21" s="33">
        <v>12455.92045</v>
      </c>
      <c r="L21" s="33">
        <v>11688.96624</v>
      </c>
      <c r="M21" s="33">
        <v>10799.180189999999</v>
      </c>
      <c r="N21" s="33">
        <v>9895.2096399999991</v>
      </c>
    </row>
    <row r="22" spans="1:14" hidden="1" x14ac:dyDescent="0.25">
      <c r="A22" s="18" t="s">
        <v>183</v>
      </c>
      <c r="B22" s="100" t="s">
        <v>259</v>
      </c>
      <c r="C22" s="32">
        <v>8709.6303800000005</v>
      </c>
      <c r="D22" s="32">
        <v>9092.0158699999993</v>
      </c>
      <c r="E22" s="32"/>
      <c r="F22" s="33">
        <v>9616.0217100000009</v>
      </c>
      <c r="G22" s="33">
        <v>10235.377909999999</v>
      </c>
      <c r="H22" s="33">
        <v>10651.18028</v>
      </c>
      <c r="I22" s="33">
        <v>11198.46522</v>
      </c>
      <c r="J22" s="33">
        <v>11133.25409</v>
      </c>
      <c r="K22" s="33">
        <v>10398.3357</v>
      </c>
      <c r="L22" s="33">
        <v>10690.05082</v>
      </c>
      <c r="M22" s="33">
        <v>11005.21326</v>
      </c>
      <c r="N22" s="33">
        <v>11274.43289</v>
      </c>
    </row>
    <row r="23" spans="1:14" hidden="1" x14ac:dyDescent="0.25">
      <c r="A23" s="18" t="s">
        <v>183</v>
      </c>
      <c r="B23" s="100" t="s">
        <v>249</v>
      </c>
      <c r="C23" s="32">
        <v>2499.9999600000001</v>
      </c>
      <c r="D23" s="32">
        <v>2646.9999600000001</v>
      </c>
      <c r="E23" s="32"/>
      <c r="F23" s="33">
        <v>3350</v>
      </c>
      <c r="G23" s="33">
        <v>1200</v>
      </c>
      <c r="H23" s="33">
        <v>1600</v>
      </c>
      <c r="I23" s="33">
        <v>400</v>
      </c>
      <c r="J23" s="33">
        <v>200</v>
      </c>
      <c r="K23" s="33">
        <v>0</v>
      </c>
      <c r="L23" s="33">
        <v>0</v>
      </c>
      <c r="M23" s="33">
        <v>0</v>
      </c>
      <c r="N23" s="33">
        <v>0</v>
      </c>
    </row>
    <row r="24" spans="1:14" hidden="1" x14ac:dyDescent="0.25">
      <c r="A24" s="18" t="s">
        <v>173</v>
      </c>
      <c r="B24" s="100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01" t="s">
        <v>199</v>
      </c>
      <c r="C25" s="34">
        <f>SUBTOTAL(9,C19:C24)</f>
        <v>43578.934730000001</v>
      </c>
      <c r="D25" s="34">
        <f>SUBTOTAL(9,D19:D24)</f>
        <v>41441.722599999994</v>
      </c>
      <c r="E25" s="34"/>
      <c r="F25" s="34">
        <f t="shared" ref="F25:N25" si="4">SUBTOTAL(9,F19:F24)</f>
        <v>56889.342400000001</v>
      </c>
      <c r="G25" s="34">
        <f t="shared" si="4"/>
        <v>66288.026379999996</v>
      </c>
      <c r="H25" s="34">
        <f t="shared" si="4"/>
        <v>54503.564400000003</v>
      </c>
      <c r="I25" s="34">
        <f t="shared" si="4"/>
        <v>59410.41259</v>
      </c>
      <c r="J25" s="34">
        <f t="shared" si="4"/>
        <v>56737.782050000002</v>
      </c>
      <c r="K25" s="34">
        <f t="shared" si="4"/>
        <v>44542.599369999996</v>
      </c>
      <c r="L25" s="34">
        <f t="shared" si="4"/>
        <v>44664.547919999997</v>
      </c>
      <c r="M25" s="34">
        <f t="shared" si="4"/>
        <v>44701.374890000006</v>
      </c>
      <c r="N25" s="34">
        <f t="shared" si="4"/>
        <v>44689.83425</v>
      </c>
    </row>
    <row r="26" spans="1:14" hidden="1" x14ac:dyDescent="0.25">
      <c r="A26" s="18" t="s">
        <v>173</v>
      </c>
      <c r="B26" s="102"/>
    </row>
    <row r="27" spans="1:14" ht="15.75" hidden="1" thickBot="1" x14ac:dyDescent="0.3">
      <c r="A27" s="18" t="s">
        <v>173</v>
      </c>
      <c r="B27" s="101" t="s">
        <v>200</v>
      </c>
      <c r="C27" s="34">
        <f>C17-C25</f>
        <v>-34151.840779999999</v>
      </c>
      <c r="D27" s="34">
        <f>D17-D25</f>
        <v>-31561.695389999993</v>
      </c>
      <c r="E27" s="34"/>
      <c r="F27" s="34">
        <f t="shared" ref="F27:N27" si="5">F17-F25</f>
        <v>-44989.170700000002</v>
      </c>
      <c r="G27" s="34">
        <f t="shared" si="5"/>
        <v>-55200.062689999992</v>
      </c>
      <c r="H27" s="34">
        <f t="shared" si="5"/>
        <v>-42971.792180000004</v>
      </c>
      <c r="I27" s="34">
        <f t="shared" si="5"/>
        <v>-48250.11449</v>
      </c>
      <c r="J27" s="34">
        <f t="shared" si="5"/>
        <v>-45405.150260000002</v>
      </c>
      <c r="K27" s="34">
        <f t="shared" si="5"/>
        <v>-33017.365879999998</v>
      </c>
      <c r="L27" s="34">
        <f t="shared" si="5"/>
        <v>-32835.408369999997</v>
      </c>
      <c r="M27" s="34">
        <f t="shared" si="5"/>
        <v>-32561.769430000008</v>
      </c>
      <c r="N27" s="34">
        <f t="shared" si="5"/>
        <v>-32233.877690000001</v>
      </c>
    </row>
    <row r="28" spans="1:14" hidden="1" x14ac:dyDescent="0.25">
      <c r="A28" s="18" t="s">
        <v>173</v>
      </c>
      <c r="B28" s="10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04" t="s">
        <v>203</v>
      </c>
      <c r="C29" s="32">
        <v>34725.914700000001</v>
      </c>
      <c r="D29" s="32">
        <v>35779.813430000002</v>
      </c>
      <c r="E29" s="32"/>
      <c r="F29" s="33">
        <v>44855.711199999998</v>
      </c>
      <c r="G29" s="33">
        <v>54134.667300000001</v>
      </c>
      <c r="H29" s="33">
        <v>66517.188049999997</v>
      </c>
      <c r="I29" s="33">
        <v>77506.306140000001</v>
      </c>
      <c r="J29" s="33">
        <v>88130.419020000001</v>
      </c>
      <c r="K29" s="33">
        <v>99937.572719999996</v>
      </c>
      <c r="L29" s="33">
        <v>111023.88116999999</v>
      </c>
      <c r="M29" s="33">
        <v>117885.07895</v>
      </c>
      <c r="N29" s="33">
        <v>119784.05886</v>
      </c>
    </row>
    <row r="30" spans="1:14" hidden="1" x14ac:dyDescent="0.25">
      <c r="A30" s="18" t="s">
        <v>173</v>
      </c>
      <c r="B30" s="100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05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0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02"/>
    </row>
    <row r="51" spans="1:14" hidden="1" x14ac:dyDescent="0.25">
      <c r="A51" s="18" t="s">
        <v>180</v>
      </c>
      <c r="B51" s="99" t="s">
        <v>219</v>
      </c>
      <c r="C51" s="31"/>
      <c r="D51" s="31"/>
      <c r="E51" s="31"/>
    </row>
    <row r="52" spans="1:14" hidden="1" x14ac:dyDescent="0.25">
      <c r="A52" s="18" t="s">
        <v>183</v>
      </c>
      <c r="B52" s="100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00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00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00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00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00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01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02"/>
    </row>
    <row r="60" spans="1:14" hidden="1" x14ac:dyDescent="0.25">
      <c r="A60" s="18" t="s">
        <v>180</v>
      </c>
      <c r="B60" s="99" t="s">
        <v>214</v>
      </c>
      <c r="C60" s="31"/>
      <c r="D60" s="31"/>
      <c r="E60" s="31"/>
    </row>
    <row r="61" spans="1:14" hidden="1" x14ac:dyDescent="0.25">
      <c r="A61" s="18" t="s">
        <v>173</v>
      </c>
      <c r="B61" s="100" t="s">
        <v>220</v>
      </c>
      <c r="C61" s="31"/>
      <c r="D61" s="31"/>
      <c r="E61" s="31"/>
    </row>
    <row r="62" spans="1:14" hidden="1" x14ac:dyDescent="0.25">
      <c r="A62" s="18" t="s">
        <v>221</v>
      </c>
      <c r="B62" s="100" t="str">
        <f>"-  to meet additional demand"</f>
        <v>-  to meet additional demand</v>
      </c>
      <c r="C62" s="32">
        <v>0</v>
      </c>
      <c r="D62" s="32">
        <v>7097.4889999999996</v>
      </c>
      <c r="E62" s="32"/>
      <c r="F62" s="33">
        <v>20767.062910000001</v>
      </c>
      <c r="G62" s="33">
        <v>33680.066509999997</v>
      </c>
      <c r="H62" s="33">
        <v>53076.636740000002</v>
      </c>
      <c r="I62" s="33">
        <v>54043.299550000003</v>
      </c>
      <c r="J62" s="33">
        <v>46971.489509999999</v>
      </c>
      <c r="K62" s="33">
        <v>6225.7052899999999</v>
      </c>
      <c r="L62" s="33">
        <v>6873.7736599999998</v>
      </c>
      <c r="M62" s="33">
        <v>3468.8250200000002</v>
      </c>
      <c r="N62" s="33">
        <v>6804.6056900000003</v>
      </c>
    </row>
    <row r="63" spans="1:14" hidden="1" x14ac:dyDescent="0.25">
      <c r="A63" s="18" t="s">
        <v>221</v>
      </c>
      <c r="B63" s="100" t="str">
        <f>"-  to improve level of service"</f>
        <v>-  to improve level of service</v>
      </c>
      <c r="C63" s="32">
        <v>0</v>
      </c>
      <c r="D63" s="32">
        <v>48198.435879999997</v>
      </c>
      <c r="E63" s="32"/>
      <c r="F63" s="33">
        <v>60381.681879999996</v>
      </c>
      <c r="G63" s="33">
        <v>54842.368399999999</v>
      </c>
      <c r="H63" s="33">
        <v>47281.755620000004</v>
      </c>
      <c r="I63" s="33">
        <v>41923.95966</v>
      </c>
      <c r="J63" s="33">
        <v>42212.733050000003</v>
      </c>
      <c r="K63" s="33">
        <v>39321.875180000003</v>
      </c>
      <c r="L63" s="33">
        <v>35725.963770000002</v>
      </c>
      <c r="M63" s="33">
        <v>35948.985630000003</v>
      </c>
      <c r="N63" s="33">
        <v>36211.920749999997</v>
      </c>
    </row>
    <row r="64" spans="1:14" hidden="1" x14ac:dyDescent="0.25">
      <c r="A64" s="18" t="s">
        <v>221</v>
      </c>
      <c r="B64" s="100" t="str">
        <f>"-  to replace existing assets"</f>
        <v>-  to replace existing assets</v>
      </c>
      <c r="C64" s="32">
        <v>0</v>
      </c>
      <c r="D64" s="32">
        <v>30277.203399999999</v>
      </c>
      <c r="E64" s="32"/>
      <c r="F64" s="33">
        <v>34685.990250000003</v>
      </c>
      <c r="G64" s="33">
        <v>30979.60239</v>
      </c>
      <c r="H64" s="33">
        <v>33985.017910000002</v>
      </c>
      <c r="I64" s="33">
        <v>34022.030149999999</v>
      </c>
      <c r="J64" s="33">
        <v>35297.315060000001</v>
      </c>
      <c r="K64" s="33">
        <v>37454.768960000001</v>
      </c>
      <c r="L64" s="33">
        <v>38784.973660000003</v>
      </c>
      <c r="M64" s="33">
        <v>40214.747649999998</v>
      </c>
      <c r="N64" s="33">
        <v>41691.715490000002</v>
      </c>
    </row>
    <row r="65" spans="1:14" hidden="1" x14ac:dyDescent="0.25">
      <c r="A65" s="18" t="s">
        <v>173</v>
      </c>
      <c r="B65" s="100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00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00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01" t="s">
        <v>217</v>
      </c>
      <c r="C68" s="34">
        <f>SUBTOTAL(9,C60:C67)</f>
        <v>0</v>
      </c>
      <c r="D68" s="34">
        <f>SUBTOTAL(9,D60:D67)</f>
        <v>85573.128280000004</v>
      </c>
      <c r="E68" s="34"/>
      <c r="F68" s="34">
        <f t="shared" ref="F68:N68" si="9">SUBTOTAL(9,F60:F67)</f>
        <v>115834.73504</v>
      </c>
      <c r="G68" s="34">
        <f t="shared" si="9"/>
        <v>119502.0373</v>
      </c>
      <c r="H68" s="34">
        <f t="shared" si="9"/>
        <v>134343.41026999999</v>
      </c>
      <c r="I68" s="34">
        <f t="shared" si="9"/>
        <v>129989.28936</v>
      </c>
      <c r="J68" s="34">
        <f t="shared" si="9"/>
        <v>124481.53761999999</v>
      </c>
      <c r="K68" s="34">
        <f t="shared" si="9"/>
        <v>83002.349430000002</v>
      </c>
      <c r="L68" s="34">
        <f t="shared" si="9"/>
        <v>81384.711089999997</v>
      </c>
      <c r="M68" s="34">
        <f t="shared" si="9"/>
        <v>79632.558300000004</v>
      </c>
      <c r="N68" s="34">
        <f t="shared" si="9"/>
        <v>84708.241930000004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02"/>
    </row>
    <row r="94" spans="1:14" hidden="1" x14ac:dyDescent="0.25">
      <c r="A94" s="18" t="s">
        <v>167</v>
      </c>
      <c r="B94" s="106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03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03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99" t="s">
        <v>182</v>
      </c>
      <c r="C97" s="31"/>
      <c r="D97" s="31"/>
      <c r="E97" s="31"/>
    </row>
    <row r="98" spans="1:14" hidden="1" x14ac:dyDescent="0.25">
      <c r="A98" s="18" t="s">
        <v>183</v>
      </c>
      <c r="B98" s="110" t="s">
        <v>229</v>
      </c>
      <c r="C98" s="32">
        <v>39478.997000000003</v>
      </c>
      <c r="D98" s="32">
        <v>51960.813340000001</v>
      </c>
      <c r="E98" s="32"/>
      <c r="F98" s="33">
        <v>71305.491339999993</v>
      </c>
      <c r="G98" s="33">
        <v>84595.393849999993</v>
      </c>
      <c r="H98" s="33">
        <v>91741.503599999996</v>
      </c>
      <c r="I98" s="33">
        <v>108721.21861</v>
      </c>
      <c r="J98" s="33">
        <v>117084.09647</v>
      </c>
      <c r="K98" s="33">
        <v>124663.80948</v>
      </c>
      <c r="L98" s="33">
        <v>135490.69820000001</v>
      </c>
      <c r="M98" s="33">
        <v>141988.74088</v>
      </c>
      <c r="N98" s="33">
        <v>143468.63367000001</v>
      </c>
    </row>
    <row r="99" spans="1:14" hidden="1" x14ac:dyDescent="0.25">
      <c r="A99" s="18" t="s">
        <v>183</v>
      </c>
      <c r="B99" s="100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 t="s">
        <v>262</v>
      </c>
      <c r="C105" s="32">
        <v>26109.879400000002</v>
      </c>
      <c r="D105" s="32">
        <v>35850.998879999999</v>
      </c>
      <c r="E105" s="32"/>
      <c r="F105" s="33">
        <v>33323.673060000001</v>
      </c>
      <c r="G105" s="33">
        <v>33107.697809999998</v>
      </c>
      <c r="H105" s="33">
        <v>38558.937760000001</v>
      </c>
      <c r="I105" s="33">
        <v>36444.783300000003</v>
      </c>
      <c r="J105" s="33">
        <v>37334.763319999998</v>
      </c>
      <c r="K105" s="33">
        <v>37073.141649999998</v>
      </c>
      <c r="L105" s="33">
        <v>36035.341820000001</v>
      </c>
      <c r="M105" s="33">
        <v>35243.388330000002</v>
      </c>
      <c r="N105" s="33">
        <v>37410.565629999997</v>
      </c>
    </row>
    <row r="106" spans="1:14" hidden="1" x14ac:dyDescent="0.25">
      <c r="A106" s="18" t="s">
        <v>183</v>
      </c>
      <c r="B106" s="39" t="s">
        <v>262</v>
      </c>
      <c r="C106" s="32">
        <v>538.54999999999995</v>
      </c>
      <c r="D106" s="32">
        <v>942.46199999999999</v>
      </c>
      <c r="E106" s="32"/>
      <c r="F106" s="33">
        <v>942.46199999999999</v>
      </c>
      <c r="G106" s="33">
        <v>942.46199999999999</v>
      </c>
      <c r="H106" s="33">
        <v>942.46199999999999</v>
      </c>
      <c r="I106" s="33">
        <v>942.46199999999999</v>
      </c>
      <c r="J106" s="33">
        <v>942.46199999999999</v>
      </c>
      <c r="K106" s="33">
        <v>942.46199999999999</v>
      </c>
      <c r="L106" s="33">
        <v>942.46199999999999</v>
      </c>
      <c r="M106" s="33">
        <v>942.46199999999999</v>
      </c>
      <c r="N106" s="33">
        <v>942.46199999999999</v>
      </c>
    </row>
    <row r="107" spans="1:14" hidden="1" x14ac:dyDescent="0.25">
      <c r="A107" s="18" t="s">
        <v>183</v>
      </c>
      <c r="B107" s="39" t="s">
        <v>262</v>
      </c>
      <c r="C107" s="32">
        <v>782</v>
      </c>
      <c r="D107" s="32">
        <v>15379.186659999999</v>
      </c>
      <c r="E107" s="32"/>
      <c r="F107" s="33">
        <v>18540.50865</v>
      </c>
      <c r="G107" s="33">
        <v>24741.60615</v>
      </c>
      <c r="H107" s="33">
        <v>17746.49639</v>
      </c>
      <c r="I107" s="33">
        <v>17035.78138</v>
      </c>
      <c r="J107" s="33">
        <v>16450.90353</v>
      </c>
      <c r="K107" s="33">
        <v>8290.1905100000004</v>
      </c>
      <c r="L107" s="33">
        <v>8366.3017899999995</v>
      </c>
      <c r="M107" s="33">
        <v>8459.2591100000009</v>
      </c>
      <c r="N107" s="33">
        <v>8550.3663199999992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07" customFormat="1" ht="21" hidden="1" x14ac:dyDescent="0.35">
      <c r="A112" s="18" t="s">
        <v>173</v>
      </c>
      <c r="B112" s="108" t="s">
        <v>239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272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42133.400999999998</v>
      </c>
      <c r="D121" s="32">
        <f>D9+D74+D98</f>
        <v>51960.813340000001</v>
      </c>
      <c r="E121" s="32">
        <f t="shared" ref="E121:E127" si="16">D121-C121</f>
        <v>9827.4123400000026</v>
      </c>
      <c r="F121" s="32">
        <f t="shared" ref="F121:N121" si="17">F9+F74+F98</f>
        <v>71305.491339999993</v>
      </c>
      <c r="G121" s="32">
        <f t="shared" si="17"/>
        <v>84595.393849999993</v>
      </c>
      <c r="H121" s="32">
        <f t="shared" si="17"/>
        <v>91741.503599999996</v>
      </c>
      <c r="I121" s="32">
        <f t="shared" si="17"/>
        <v>108721.21861</v>
      </c>
      <c r="J121" s="32">
        <f t="shared" si="17"/>
        <v>117084.09647</v>
      </c>
      <c r="K121" s="32">
        <f t="shared" si="17"/>
        <v>124663.80948</v>
      </c>
      <c r="L121" s="32">
        <f t="shared" si="17"/>
        <v>135490.69820000001</v>
      </c>
      <c r="M121" s="32">
        <f t="shared" si="17"/>
        <v>141988.74088</v>
      </c>
      <c r="N121" s="32">
        <f t="shared" si="17"/>
        <v>143468.63367000001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7070.1307299999999</v>
      </c>
      <c r="D123" s="32">
        <f t="shared" ref="D123:D127" si="19">D11+D76</f>
        <v>6349.9298799999997</v>
      </c>
      <c r="E123" s="32">
        <f t="shared" si="16"/>
        <v>-720.20085000000017</v>
      </c>
      <c r="F123" s="32">
        <f t="shared" ref="F123:N123" si="20">F11+F76</f>
        <v>8264.1715399999994</v>
      </c>
      <c r="G123" s="32">
        <f t="shared" si="20"/>
        <v>7374.0455199999997</v>
      </c>
      <c r="H123" s="32">
        <f t="shared" si="20"/>
        <v>7738.2217099999998</v>
      </c>
      <c r="I123" s="32">
        <f t="shared" si="20"/>
        <v>7285.3626400000003</v>
      </c>
      <c r="J123" s="32">
        <f t="shared" si="20"/>
        <v>7374.5173800000002</v>
      </c>
      <c r="K123" s="32">
        <f t="shared" si="20"/>
        <v>7482.1067999999996</v>
      </c>
      <c r="L123" s="32">
        <f t="shared" si="20"/>
        <v>7699.1243700000005</v>
      </c>
      <c r="M123" s="32">
        <f t="shared" si="20"/>
        <v>7920.7831800000004</v>
      </c>
      <c r="N123" s="32">
        <f t="shared" si="20"/>
        <v>8146.3647499999997</v>
      </c>
    </row>
    <row r="124" spans="1:14" x14ac:dyDescent="0.25">
      <c r="A124" s="18" t="s">
        <v>192</v>
      </c>
      <c r="B124" s="46" t="s">
        <v>244</v>
      </c>
      <c r="C124" s="32">
        <v>2356.9632200000001</v>
      </c>
      <c r="D124" s="32">
        <f t="shared" si="19"/>
        <v>3530.0973300000001</v>
      </c>
      <c r="E124" s="32">
        <f t="shared" si="16"/>
        <v>1173.13411</v>
      </c>
      <c r="F124" s="32">
        <f t="shared" ref="F124:N124" si="21">F12+F77</f>
        <v>3636.0001600000001</v>
      </c>
      <c r="G124" s="32">
        <f t="shared" si="21"/>
        <v>3713.9181699999999</v>
      </c>
      <c r="H124" s="32">
        <f t="shared" si="21"/>
        <v>3793.55051</v>
      </c>
      <c r="I124" s="32">
        <f t="shared" si="21"/>
        <v>3874.9354600000001</v>
      </c>
      <c r="J124" s="32">
        <f t="shared" si="21"/>
        <v>3958.1144100000001</v>
      </c>
      <c r="K124" s="32">
        <f t="shared" si="21"/>
        <v>4043.1266900000001</v>
      </c>
      <c r="L124" s="32">
        <f t="shared" si="21"/>
        <v>4130.0151800000003</v>
      </c>
      <c r="M124" s="32">
        <f t="shared" si="21"/>
        <v>4218.8222800000003</v>
      </c>
      <c r="N124" s="32">
        <f t="shared" si="21"/>
        <v>4309.5918099999999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51560.494949999993</v>
      </c>
      <c r="D129" s="34">
        <f>SUBTOTAL(9,D120:D128)</f>
        <v>61840.840550000001</v>
      </c>
      <c r="E129" s="34">
        <f>D129-C129</f>
        <v>10280.345600000008</v>
      </c>
      <c r="F129" s="34">
        <f t="shared" ref="F129:N129" si="25">SUBTOTAL(9,F120:F128)</f>
        <v>83205.663039999985</v>
      </c>
      <c r="G129" s="34">
        <f t="shared" si="25"/>
        <v>95683.357539999997</v>
      </c>
      <c r="H129" s="34">
        <f t="shared" si="25"/>
        <v>103273.27582</v>
      </c>
      <c r="I129" s="34">
        <f t="shared" si="25"/>
        <v>119881.51671</v>
      </c>
      <c r="J129" s="34">
        <f t="shared" si="25"/>
        <v>128416.72826</v>
      </c>
      <c r="K129" s="34">
        <f t="shared" si="25"/>
        <v>136189.04297000001</v>
      </c>
      <c r="L129" s="34">
        <f t="shared" si="25"/>
        <v>147319.83775000001</v>
      </c>
      <c r="M129" s="34">
        <f t="shared" si="25"/>
        <v>154128.34633999999</v>
      </c>
      <c r="N129" s="34">
        <f t="shared" si="25"/>
        <v>155924.59023000003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25262.648679999998</v>
      </c>
      <c r="D132" s="32">
        <f t="shared" ref="D132:D135" si="26">D20+D85</f>
        <v>24377.372599999999</v>
      </c>
      <c r="E132" s="32">
        <f>D132-C132</f>
        <v>-885.27607999999964</v>
      </c>
      <c r="F132" s="32">
        <f t="shared" ref="F132:N132" si="27">F20+F85</f>
        <v>36094.433230000002</v>
      </c>
      <c r="G132" s="32">
        <f t="shared" si="27"/>
        <v>44759.045129999999</v>
      </c>
      <c r="H132" s="32">
        <f t="shared" si="27"/>
        <v>31173.393830000001</v>
      </c>
      <c r="I132" s="32">
        <f t="shared" si="27"/>
        <v>35123.804830000001</v>
      </c>
      <c r="J132" s="32">
        <f t="shared" si="27"/>
        <v>32185.114259999998</v>
      </c>
      <c r="K132" s="32">
        <f t="shared" si="27"/>
        <v>21688.343219999999</v>
      </c>
      <c r="L132" s="32">
        <f t="shared" si="27"/>
        <v>22285.530859999999</v>
      </c>
      <c r="M132" s="32">
        <f t="shared" si="27"/>
        <v>22896.98144</v>
      </c>
      <c r="N132" s="32">
        <f t="shared" si="27"/>
        <v>23520.191719999999</v>
      </c>
    </row>
    <row r="133" spans="1:14" x14ac:dyDescent="0.25">
      <c r="A133" s="18" t="s">
        <v>192</v>
      </c>
      <c r="B133" s="46" t="s">
        <v>248</v>
      </c>
      <c r="C133" s="32">
        <v>7101.4675100000004</v>
      </c>
      <c r="D133" s="32">
        <f t="shared" si="26"/>
        <v>5325.3341700000001</v>
      </c>
      <c r="E133" s="32">
        <f>D133-C133</f>
        <v>-1776.1333400000003</v>
      </c>
      <c r="F133" s="32">
        <f t="shared" ref="F133:N133" si="28">F21+F86</f>
        <v>7828.8874599999999</v>
      </c>
      <c r="G133" s="32">
        <f t="shared" si="28"/>
        <v>10093.60334</v>
      </c>
      <c r="H133" s="32">
        <f t="shared" si="28"/>
        <v>11078.99029</v>
      </c>
      <c r="I133" s="32">
        <f t="shared" si="28"/>
        <v>12688.142540000001</v>
      </c>
      <c r="J133" s="32">
        <f t="shared" si="28"/>
        <v>13219.413699999999</v>
      </c>
      <c r="K133" s="32">
        <f t="shared" si="28"/>
        <v>12455.92045</v>
      </c>
      <c r="L133" s="32">
        <f t="shared" si="28"/>
        <v>11688.96624</v>
      </c>
      <c r="M133" s="32">
        <f t="shared" si="28"/>
        <v>10799.180189999999</v>
      </c>
      <c r="N133" s="32">
        <f t="shared" si="28"/>
        <v>9895.2096399999991</v>
      </c>
    </row>
    <row r="134" spans="1:14" x14ac:dyDescent="0.25">
      <c r="A134" s="18" t="s">
        <v>192</v>
      </c>
      <c r="B134" s="46" t="s">
        <v>259</v>
      </c>
      <c r="C134" s="32">
        <v>8732.8267500000002</v>
      </c>
      <c r="D134" s="32">
        <f t="shared" si="26"/>
        <v>9092.0158699999993</v>
      </c>
      <c r="E134" s="32">
        <f>D134-C134</f>
        <v>359.18911999999909</v>
      </c>
      <c r="F134" s="32">
        <f t="shared" ref="F134:N134" si="29">F22+F87</f>
        <v>9616.0217100000009</v>
      </c>
      <c r="G134" s="32">
        <f t="shared" si="29"/>
        <v>10235.377909999999</v>
      </c>
      <c r="H134" s="32">
        <f t="shared" si="29"/>
        <v>10651.18028</v>
      </c>
      <c r="I134" s="32">
        <f t="shared" si="29"/>
        <v>11198.46522</v>
      </c>
      <c r="J134" s="32">
        <f t="shared" si="29"/>
        <v>11133.25409</v>
      </c>
      <c r="K134" s="32">
        <f t="shared" si="29"/>
        <v>10398.3357</v>
      </c>
      <c r="L134" s="32">
        <f t="shared" si="29"/>
        <v>10690.05082</v>
      </c>
      <c r="M134" s="32">
        <f t="shared" si="29"/>
        <v>11005.21326</v>
      </c>
      <c r="N134" s="32">
        <f t="shared" si="29"/>
        <v>11274.43289</v>
      </c>
    </row>
    <row r="135" spans="1:14" x14ac:dyDescent="0.25">
      <c r="A135" s="18" t="s">
        <v>192</v>
      </c>
      <c r="B135" s="46" t="s">
        <v>249</v>
      </c>
      <c r="C135" s="32">
        <v>2499.9999600000001</v>
      </c>
      <c r="D135" s="32">
        <f t="shared" si="26"/>
        <v>2646.9999600000001</v>
      </c>
      <c r="E135" s="32">
        <f>D135-C135</f>
        <v>147</v>
      </c>
      <c r="F135" s="32">
        <f t="shared" ref="F135:N135" si="30">F23+F88</f>
        <v>3350</v>
      </c>
      <c r="G135" s="32">
        <f t="shared" si="30"/>
        <v>1200</v>
      </c>
      <c r="H135" s="32">
        <f t="shared" si="30"/>
        <v>1600</v>
      </c>
      <c r="I135" s="32">
        <f t="shared" si="30"/>
        <v>400</v>
      </c>
      <c r="J135" s="32">
        <f t="shared" si="30"/>
        <v>200</v>
      </c>
      <c r="K135" s="32">
        <f t="shared" si="30"/>
        <v>0</v>
      </c>
      <c r="L135" s="32">
        <f t="shared" si="30"/>
        <v>0</v>
      </c>
      <c r="M135" s="32">
        <f t="shared" si="30"/>
        <v>0</v>
      </c>
      <c r="N135" s="32">
        <f t="shared" si="30"/>
        <v>0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43596.942900000002</v>
      </c>
      <c r="D137" s="34">
        <f>SUBTOTAL(9,D131:D136)</f>
        <v>41441.722599999994</v>
      </c>
      <c r="E137" s="34">
        <f>D137-C137</f>
        <v>-2155.2203000000081</v>
      </c>
      <c r="F137" s="34">
        <f t="shared" ref="F137:N137" si="31">SUBTOTAL(9,F131:F136)</f>
        <v>56889.342400000001</v>
      </c>
      <c r="G137" s="34">
        <f t="shared" si="31"/>
        <v>66288.026379999996</v>
      </c>
      <c r="H137" s="34">
        <f t="shared" si="31"/>
        <v>54503.564400000003</v>
      </c>
      <c r="I137" s="34">
        <f t="shared" si="31"/>
        <v>59410.41259</v>
      </c>
      <c r="J137" s="34">
        <f t="shared" si="31"/>
        <v>56737.782050000002</v>
      </c>
      <c r="K137" s="34">
        <f t="shared" si="31"/>
        <v>44542.599369999996</v>
      </c>
      <c r="L137" s="34">
        <f t="shared" si="31"/>
        <v>44664.547919999997</v>
      </c>
      <c r="M137" s="34">
        <f t="shared" si="31"/>
        <v>44701.374890000006</v>
      </c>
      <c r="N137" s="34">
        <f t="shared" si="31"/>
        <v>44689.83425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7963.5520499999911</v>
      </c>
      <c r="D139" s="34">
        <f>D129-D137</f>
        <v>20399.117950000007</v>
      </c>
      <c r="E139" s="34">
        <f>D139-C139</f>
        <v>12435.565900000016</v>
      </c>
      <c r="F139" s="34">
        <f t="shared" ref="F139:N139" si="32">F129-F137</f>
        <v>26316.320639999984</v>
      </c>
      <c r="G139" s="34">
        <f t="shared" si="32"/>
        <v>29395.331160000002</v>
      </c>
      <c r="H139" s="34">
        <f t="shared" si="32"/>
        <v>48769.711419999992</v>
      </c>
      <c r="I139" s="34">
        <f t="shared" si="32"/>
        <v>60471.104119999996</v>
      </c>
      <c r="J139" s="34">
        <f t="shared" si="32"/>
        <v>71678.946209999995</v>
      </c>
      <c r="K139" s="34">
        <f t="shared" si="32"/>
        <v>91646.443600000013</v>
      </c>
      <c r="L139" s="34">
        <f t="shared" si="32"/>
        <v>102655.28983000001</v>
      </c>
      <c r="M139" s="34">
        <f t="shared" si="32"/>
        <v>109426.97144999998</v>
      </c>
      <c r="N139" s="34">
        <f t="shared" si="32"/>
        <v>111234.75598000003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25361.819</v>
      </c>
      <c r="D142" s="32">
        <f>D35+D52+D105</f>
        <v>35850.998879999999</v>
      </c>
      <c r="E142" s="32">
        <f>D142-C142</f>
        <v>10489.17988</v>
      </c>
      <c r="F142" s="32">
        <f t="shared" ref="F142:N142" si="33">F35+F52+F105</f>
        <v>33323.673060000001</v>
      </c>
      <c r="G142" s="32">
        <f t="shared" si="33"/>
        <v>33107.697809999998</v>
      </c>
      <c r="H142" s="32">
        <f t="shared" si="33"/>
        <v>38558.937760000001</v>
      </c>
      <c r="I142" s="32">
        <f t="shared" si="33"/>
        <v>36444.783300000003</v>
      </c>
      <c r="J142" s="32">
        <f t="shared" si="33"/>
        <v>37334.763319999998</v>
      </c>
      <c r="K142" s="32">
        <f t="shared" si="33"/>
        <v>37073.141649999998</v>
      </c>
      <c r="L142" s="32">
        <f t="shared" si="33"/>
        <v>36035.341820000001</v>
      </c>
      <c r="M142" s="32">
        <f t="shared" si="33"/>
        <v>35243.388330000002</v>
      </c>
      <c r="N142" s="32">
        <f t="shared" si="33"/>
        <v>37410.565629999997</v>
      </c>
    </row>
    <row r="143" spans="1:14" x14ac:dyDescent="0.25">
      <c r="A143" s="18" t="s">
        <v>192</v>
      </c>
      <c r="B143" s="28" t="s">
        <v>252</v>
      </c>
      <c r="C143" s="32">
        <v>538.54999999999995</v>
      </c>
      <c r="D143" s="32">
        <f>D36+D53+D106</f>
        <v>942.46199999999999</v>
      </c>
      <c r="E143" s="32">
        <f>D143-C143</f>
        <v>403.91200000000003</v>
      </c>
      <c r="F143" s="32">
        <f t="shared" ref="F143:N143" si="34">F36+F53+F106</f>
        <v>942.46199999999999</v>
      </c>
      <c r="G143" s="32">
        <f t="shared" si="34"/>
        <v>942.46199999999999</v>
      </c>
      <c r="H143" s="32">
        <f t="shared" si="34"/>
        <v>942.46199999999999</v>
      </c>
      <c r="I143" s="32">
        <f t="shared" si="34"/>
        <v>942.46199999999999</v>
      </c>
      <c r="J143" s="32">
        <f t="shared" si="34"/>
        <v>942.46199999999999</v>
      </c>
      <c r="K143" s="32">
        <f t="shared" si="34"/>
        <v>942.46199999999999</v>
      </c>
      <c r="L143" s="32">
        <f t="shared" si="34"/>
        <v>942.46199999999999</v>
      </c>
      <c r="M143" s="32">
        <f t="shared" si="34"/>
        <v>942.46199999999999</v>
      </c>
      <c r="N143" s="32">
        <f t="shared" si="34"/>
        <v>942.46199999999999</v>
      </c>
    </row>
    <row r="144" spans="1:14" x14ac:dyDescent="0.25">
      <c r="A144" s="18" t="s">
        <v>192</v>
      </c>
      <c r="B144" s="48" t="s">
        <v>210</v>
      </c>
      <c r="C144" s="32">
        <v>36412.312649999993</v>
      </c>
      <c r="D144" s="32">
        <f>D152+D153+D154-D142-D143-D145-D146-D164+D107</f>
        <v>28379.040630000003</v>
      </c>
      <c r="E144" s="32">
        <f>D144-C144</f>
        <v>-8033.2720199999894</v>
      </c>
      <c r="F144" s="32">
        <f t="shared" ref="F144:N144" si="35">F152+F153+F154-F142-F143-F145-F146-F164+F107</f>
        <v>55253.397429999997</v>
      </c>
      <c r="G144" s="32">
        <f t="shared" si="35"/>
        <v>56058.816339999998</v>
      </c>
      <c r="H144" s="32">
        <f t="shared" si="35"/>
        <v>46071.318849999996</v>
      </c>
      <c r="I144" s="32">
        <f t="shared" si="35"/>
        <v>32131.519299999985</v>
      </c>
      <c r="J144" s="32">
        <f t="shared" si="35"/>
        <v>14524.796809999989</v>
      </c>
      <c r="K144" s="32">
        <f t="shared" si="35"/>
        <v>-46660.636429999991</v>
      </c>
      <c r="L144" s="32">
        <f t="shared" si="35"/>
        <v>-58250.67211</v>
      </c>
      <c r="M144" s="32">
        <f t="shared" si="35"/>
        <v>-65979.111869999993</v>
      </c>
      <c r="N144" s="32">
        <f t="shared" si="35"/>
        <v>-64878.478239999997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62312.681649999991</v>
      </c>
      <c r="D148" s="34">
        <f>SUBTOTAL(9,D141:D147)</f>
        <v>65172.501510000002</v>
      </c>
      <c r="E148" s="34">
        <f>D148-C148</f>
        <v>2859.8198600000105</v>
      </c>
      <c r="F148" s="34">
        <f t="shared" ref="F148:N148" si="38">SUBTOTAL(9,F141:F147)</f>
        <v>89519.532489999998</v>
      </c>
      <c r="G148" s="34">
        <f t="shared" si="38"/>
        <v>90108.976150000002</v>
      </c>
      <c r="H148" s="34">
        <f t="shared" si="38"/>
        <v>85572.718609999996</v>
      </c>
      <c r="I148" s="34">
        <f t="shared" si="38"/>
        <v>69518.764599999995</v>
      </c>
      <c r="J148" s="34">
        <f t="shared" si="38"/>
        <v>52802.022129999983</v>
      </c>
      <c r="K148" s="34">
        <f t="shared" si="38"/>
        <v>-8645.0327799999941</v>
      </c>
      <c r="L148" s="34">
        <f t="shared" si="38"/>
        <v>-21272.868289999999</v>
      </c>
      <c r="M148" s="34">
        <f t="shared" si="38"/>
        <v>-29793.261539999992</v>
      </c>
      <c r="N148" s="34">
        <f t="shared" si="38"/>
        <v>-26525.45061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7186.2670399999997</v>
      </c>
      <c r="D152" s="32">
        <f t="shared" ref="D152:D154" si="39">D62</f>
        <v>7097.4889999999996</v>
      </c>
      <c r="E152" s="32">
        <f>D152-C152</f>
        <v>-88.778040000000146</v>
      </c>
      <c r="F152" s="32">
        <f t="shared" ref="F152:N152" si="40">F62</f>
        <v>20767.062910000001</v>
      </c>
      <c r="G152" s="32">
        <f t="shared" si="40"/>
        <v>33680.066509999997</v>
      </c>
      <c r="H152" s="32">
        <f t="shared" si="40"/>
        <v>53076.636740000002</v>
      </c>
      <c r="I152" s="32">
        <f t="shared" si="40"/>
        <v>54043.299550000003</v>
      </c>
      <c r="J152" s="32">
        <f t="shared" si="40"/>
        <v>46971.489509999999</v>
      </c>
      <c r="K152" s="32">
        <f t="shared" si="40"/>
        <v>6225.7052899999999</v>
      </c>
      <c r="L152" s="32">
        <f t="shared" si="40"/>
        <v>6873.7736599999998</v>
      </c>
      <c r="M152" s="32">
        <f t="shared" si="40"/>
        <v>3468.8250200000002</v>
      </c>
      <c r="N152" s="32">
        <f t="shared" si="40"/>
        <v>6804.6056900000003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25763.064770000001</v>
      </c>
      <c r="D153" s="32">
        <f t="shared" si="39"/>
        <v>48198.435879999997</v>
      </c>
      <c r="E153" s="32">
        <f>D153-C153</f>
        <v>22435.371109999996</v>
      </c>
      <c r="F153" s="32">
        <f t="shared" ref="F153:N153" si="41">F63</f>
        <v>60381.681879999996</v>
      </c>
      <c r="G153" s="32">
        <f t="shared" si="41"/>
        <v>54842.368399999999</v>
      </c>
      <c r="H153" s="32">
        <f t="shared" si="41"/>
        <v>47281.755620000004</v>
      </c>
      <c r="I153" s="32">
        <f t="shared" si="41"/>
        <v>41923.95966</v>
      </c>
      <c r="J153" s="32">
        <f t="shared" si="41"/>
        <v>42212.733050000003</v>
      </c>
      <c r="K153" s="32">
        <f t="shared" si="41"/>
        <v>39321.875180000003</v>
      </c>
      <c r="L153" s="32">
        <f t="shared" si="41"/>
        <v>35725.963770000002</v>
      </c>
      <c r="M153" s="32">
        <f t="shared" si="41"/>
        <v>35948.985630000003</v>
      </c>
      <c r="N153" s="32">
        <f t="shared" si="41"/>
        <v>36211.920749999997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37326.665639999999</v>
      </c>
      <c r="D154" s="32">
        <f t="shared" si="39"/>
        <v>30277.203399999999</v>
      </c>
      <c r="E154" s="32">
        <f>D154-C154</f>
        <v>-7049.4622400000007</v>
      </c>
      <c r="F154" s="32">
        <f t="shared" ref="F154:N154" si="42">F64</f>
        <v>34685.990250000003</v>
      </c>
      <c r="G154" s="32">
        <f t="shared" si="42"/>
        <v>30979.60239</v>
      </c>
      <c r="H154" s="32">
        <f t="shared" si="42"/>
        <v>33985.017910000002</v>
      </c>
      <c r="I154" s="32">
        <f t="shared" si="42"/>
        <v>34022.030149999999</v>
      </c>
      <c r="J154" s="32">
        <f t="shared" si="42"/>
        <v>35297.315060000001</v>
      </c>
      <c r="K154" s="32">
        <f t="shared" si="42"/>
        <v>37454.768960000001</v>
      </c>
      <c r="L154" s="32">
        <f t="shared" si="42"/>
        <v>38784.973660000003</v>
      </c>
      <c r="M154" s="32">
        <f t="shared" si="42"/>
        <v>40214.747649999998</v>
      </c>
      <c r="N154" s="32">
        <f t="shared" si="42"/>
        <v>41691.715490000002</v>
      </c>
    </row>
    <row r="155" spans="1:14" x14ac:dyDescent="0.25">
      <c r="A155" s="18" t="s">
        <v>192</v>
      </c>
      <c r="B155" s="48" t="s">
        <v>215</v>
      </c>
      <c r="C155" s="32">
        <v>0.23624999997991836</v>
      </c>
      <c r="D155" s="32">
        <f>D139+D148-D152-D153-D154-D156</f>
        <v>-1.5088199999809149</v>
      </c>
      <c r="E155" s="32">
        <f>D155-C155</f>
        <v>-1.7450699999608332</v>
      </c>
      <c r="F155" s="32">
        <f t="shared" ref="F155:N155" si="43">F139+F148-F152-F153-F154-F156</f>
        <v>1.1180899999671965</v>
      </c>
      <c r="G155" s="32">
        <f t="shared" si="43"/>
        <v>2.2700100000001839</v>
      </c>
      <c r="H155" s="32">
        <f t="shared" si="43"/>
        <v>-0.98024000001896638</v>
      </c>
      <c r="I155" s="32">
        <f t="shared" si="43"/>
        <v>0.57936000000336207</v>
      </c>
      <c r="J155" s="32">
        <f t="shared" si="43"/>
        <v>-0.56928000002517365</v>
      </c>
      <c r="K155" s="32">
        <f t="shared" si="43"/>
        <v>-0.93860999998287298</v>
      </c>
      <c r="L155" s="32">
        <f t="shared" si="43"/>
        <v>-2.2895500000013271</v>
      </c>
      <c r="M155" s="32">
        <f t="shared" si="43"/>
        <v>1.151609999986249</v>
      </c>
      <c r="N155" s="32">
        <f t="shared" si="43"/>
        <v>1.0634400000344613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70276.233699999982</v>
      </c>
      <c r="D158" s="34">
        <f>SUBTOTAL(9,D150:D157)</f>
        <v>85571.619460000016</v>
      </c>
      <c r="E158" s="34">
        <f>D158-C158</f>
        <v>15295.385760000034</v>
      </c>
      <c r="F158" s="34">
        <f t="shared" ref="F158:N158" si="45">SUBTOTAL(9,F150:F157)</f>
        <v>115835.85312999997</v>
      </c>
      <c r="G158" s="34">
        <f t="shared" si="45"/>
        <v>119504.30731</v>
      </c>
      <c r="H158" s="34">
        <f t="shared" si="45"/>
        <v>134342.43002999999</v>
      </c>
      <c r="I158" s="34">
        <f t="shared" si="45"/>
        <v>129989.86872</v>
      </c>
      <c r="J158" s="34">
        <f t="shared" si="45"/>
        <v>124480.96833999996</v>
      </c>
      <c r="K158" s="34">
        <f t="shared" si="45"/>
        <v>83001.410820000019</v>
      </c>
      <c r="L158" s="34">
        <f t="shared" si="45"/>
        <v>81382.421539999996</v>
      </c>
      <c r="M158" s="34">
        <f t="shared" si="45"/>
        <v>79633.70990999999</v>
      </c>
      <c r="N158" s="34">
        <f t="shared" si="45"/>
        <v>84709.305370000046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-7963.5520499999911</v>
      </c>
      <c r="D160" s="34">
        <f>D148-D158</f>
        <v>-20399.117950000014</v>
      </c>
      <c r="E160" s="34">
        <f>D160-C160</f>
        <v>-12435.565900000023</v>
      </c>
      <c r="F160" s="34">
        <f t="shared" ref="F160:N160" si="46">F148-F158</f>
        <v>-26316.320639999976</v>
      </c>
      <c r="G160" s="34">
        <f t="shared" si="46"/>
        <v>-29395.331160000002</v>
      </c>
      <c r="H160" s="34">
        <f t="shared" si="46"/>
        <v>-48769.711419999992</v>
      </c>
      <c r="I160" s="34">
        <f t="shared" si="46"/>
        <v>-60471.104120000004</v>
      </c>
      <c r="J160" s="34">
        <f t="shared" si="46"/>
        <v>-71678.94620999998</v>
      </c>
      <c r="K160" s="34">
        <f t="shared" si="46"/>
        <v>-91646.443600000013</v>
      </c>
      <c r="L160" s="34">
        <f t="shared" si="46"/>
        <v>-102655.28982999999</v>
      </c>
      <c r="M160" s="34">
        <f t="shared" si="46"/>
        <v>-109426.97144999998</v>
      </c>
      <c r="N160" s="34">
        <f t="shared" si="46"/>
        <v>-111234.75598000005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34725.914700000001</v>
      </c>
      <c r="D164" s="33">
        <f>D29</f>
        <v>35779.813430000002</v>
      </c>
      <c r="E164" s="32">
        <f>D164-C164</f>
        <v>1053.8987300000008</v>
      </c>
      <c r="F164" s="33">
        <f t="shared" ref="F164:N164" si="48">F29</f>
        <v>44855.711199999998</v>
      </c>
      <c r="G164" s="33">
        <f t="shared" si="48"/>
        <v>54134.667300000001</v>
      </c>
      <c r="H164" s="33">
        <f t="shared" si="48"/>
        <v>66517.188049999997</v>
      </c>
      <c r="I164" s="33">
        <f t="shared" si="48"/>
        <v>77506.306140000001</v>
      </c>
      <c r="J164" s="33">
        <f t="shared" si="48"/>
        <v>88130.419020000001</v>
      </c>
      <c r="K164" s="33">
        <f t="shared" si="48"/>
        <v>99937.572719999996</v>
      </c>
      <c r="L164" s="33">
        <f t="shared" si="48"/>
        <v>111023.88116999999</v>
      </c>
      <c r="M164" s="33">
        <f t="shared" si="48"/>
        <v>117885.07895</v>
      </c>
      <c r="N164" s="33">
        <f t="shared" si="48"/>
        <v>119784.05886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5"/>
  <sheetViews>
    <sheetView showGridLines="0" topLeftCell="B137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11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12" t="s">
        <v>182</v>
      </c>
      <c r="C8" s="31"/>
      <c r="D8" s="31"/>
      <c r="E8" s="31"/>
    </row>
    <row r="9" spans="1:14" hidden="1" x14ac:dyDescent="0.25">
      <c r="A9" s="18" t="s">
        <v>173</v>
      </c>
      <c r="B9" s="113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13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13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113" t="s">
        <v>244</v>
      </c>
      <c r="C12" s="32">
        <v>10099.387119999999</v>
      </c>
      <c r="D12" s="32">
        <v>17808.994600000002</v>
      </c>
      <c r="E12" s="32"/>
      <c r="F12" s="33">
        <v>18665.318480000002</v>
      </c>
      <c r="G12" s="33">
        <v>18779.06034</v>
      </c>
      <c r="H12" s="33">
        <v>18959.745320000002</v>
      </c>
      <c r="I12" s="33">
        <v>19271.528559999999</v>
      </c>
      <c r="J12" s="33">
        <v>19660.760829999999</v>
      </c>
      <c r="K12" s="33">
        <v>20132.084849999999</v>
      </c>
      <c r="L12" s="33">
        <v>20366.107769999999</v>
      </c>
      <c r="M12" s="33">
        <v>20773.430990000001</v>
      </c>
      <c r="N12" s="33">
        <v>21267.34361</v>
      </c>
    </row>
    <row r="13" spans="1:14" hidden="1" x14ac:dyDescent="0.25">
      <c r="A13" s="18" t="s">
        <v>183</v>
      </c>
      <c r="B13" s="113"/>
      <c r="C13" s="32">
        <v>0</v>
      </c>
      <c r="D13" s="32">
        <v>0</v>
      </c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idden="1" x14ac:dyDescent="0.25">
      <c r="A14" s="18" t="s">
        <v>183</v>
      </c>
      <c r="B14" s="113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13" t="s">
        <v>298</v>
      </c>
      <c r="C15" s="32">
        <v>18.95271</v>
      </c>
      <c r="D15" s="32">
        <v>10.747</v>
      </c>
      <c r="E15" s="32"/>
      <c r="F15" s="33">
        <v>11.069369999999999</v>
      </c>
      <c r="G15" s="33">
        <v>11.290760000000001</v>
      </c>
      <c r="H15" s="33">
        <v>11.516579999999999</v>
      </c>
      <c r="I15" s="33">
        <v>11.7469</v>
      </c>
      <c r="J15" s="33">
        <v>11.98184</v>
      </c>
      <c r="K15" s="33">
        <v>12.22148</v>
      </c>
      <c r="L15" s="33">
        <v>12.4659</v>
      </c>
      <c r="M15" s="33">
        <v>12.71522</v>
      </c>
      <c r="N15" s="33">
        <v>12.969530000000001</v>
      </c>
    </row>
    <row r="16" spans="1:14" hidden="1" x14ac:dyDescent="0.25">
      <c r="A16" s="18" t="s">
        <v>173</v>
      </c>
      <c r="B16" s="113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14" t="s">
        <v>191</v>
      </c>
      <c r="C17" s="34">
        <f>SUBTOTAL(9,C8:C16)</f>
        <v>10118.339829999999</v>
      </c>
      <c r="D17" s="34">
        <f>SUBTOTAL(9,D8:D16)</f>
        <v>17819.741600000001</v>
      </c>
      <c r="E17" s="34"/>
      <c r="F17" s="34">
        <f t="shared" ref="F17:N17" si="3">SUBTOTAL(9,F8:F16)</f>
        <v>18676.387850000003</v>
      </c>
      <c r="G17" s="34">
        <f t="shared" si="3"/>
        <v>18790.3511</v>
      </c>
      <c r="H17" s="34">
        <f t="shared" si="3"/>
        <v>18971.261900000001</v>
      </c>
      <c r="I17" s="34">
        <f t="shared" si="3"/>
        <v>19283.275459999997</v>
      </c>
      <c r="J17" s="34">
        <f t="shared" si="3"/>
        <v>19672.74267</v>
      </c>
      <c r="K17" s="34">
        <f t="shared" si="3"/>
        <v>20144.306329999999</v>
      </c>
      <c r="L17" s="34">
        <f t="shared" si="3"/>
        <v>20378.573669999998</v>
      </c>
      <c r="M17" s="34">
        <f t="shared" si="3"/>
        <v>20786.146209999999</v>
      </c>
      <c r="N17" s="34">
        <f t="shared" si="3"/>
        <v>21280.313139999998</v>
      </c>
    </row>
    <row r="18" spans="1:14" hidden="1" x14ac:dyDescent="0.25">
      <c r="A18" s="18" t="s">
        <v>173</v>
      </c>
      <c r="B18" s="115"/>
    </row>
    <row r="19" spans="1:14" hidden="1" x14ac:dyDescent="0.25">
      <c r="A19" s="18" t="s">
        <v>180</v>
      </c>
      <c r="B19" s="112" t="s">
        <v>195</v>
      </c>
      <c r="C19" s="31"/>
      <c r="D19" s="31"/>
      <c r="E19" s="31"/>
    </row>
    <row r="20" spans="1:14" hidden="1" x14ac:dyDescent="0.25">
      <c r="A20" s="18" t="s">
        <v>183</v>
      </c>
      <c r="B20" s="113" t="s">
        <v>247</v>
      </c>
      <c r="C20" s="32">
        <v>16321.48776</v>
      </c>
      <c r="D20" s="32">
        <v>20712.432130000001</v>
      </c>
      <c r="E20" s="32"/>
      <c r="F20" s="33">
        <v>18207.847610000001</v>
      </c>
      <c r="G20" s="33">
        <v>18519.64991</v>
      </c>
      <c r="H20" s="33">
        <v>18868.70062</v>
      </c>
      <c r="I20" s="33">
        <v>19271.462630000002</v>
      </c>
      <c r="J20" s="33">
        <v>19715.17253</v>
      </c>
      <c r="K20" s="33">
        <v>20186.837909999998</v>
      </c>
      <c r="L20" s="33">
        <v>20674.397130000001</v>
      </c>
      <c r="M20" s="33">
        <v>21208.919819999999</v>
      </c>
      <c r="N20" s="33">
        <v>21775.38351</v>
      </c>
    </row>
    <row r="21" spans="1:14" hidden="1" x14ac:dyDescent="0.25">
      <c r="A21" s="18" t="s">
        <v>183</v>
      </c>
      <c r="B21" s="113" t="s">
        <v>248</v>
      </c>
      <c r="C21" s="32">
        <v>0.88895999999999997</v>
      </c>
      <c r="D21" s="32">
        <v>0.62217</v>
      </c>
      <c r="E21" s="32"/>
      <c r="F21" s="33">
        <v>0.92296</v>
      </c>
      <c r="G21" s="33">
        <v>1.1904699999999999</v>
      </c>
      <c r="H21" s="33">
        <v>1.31379</v>
      </c>
      <c r="I21" s="33">
        <v>1.5034799999999999</v>
      </c>
      <c r="J21" s="33">
        <v>1.5611600000000001</v>
      </c>
      <c r="K21" s="33">
        <v>1.46183</v>
      </c>
      <c r="L21" s="33">
        <v>1.35975</v>
      </c>
      <c r="M21" s="33">
        <v>1.2427900000000001</v>
      </c>
      <c r="N21" s="33">
        <v>1.1254900000000001</v>
      </c>
    </row>
    <row r="22" spans="1:14" hidden="1" x14ac:dyDescent="0.25">
      <c r="A22" s="18" t="s">
        <v>183</v>
      </c>
      <c r="B22" s="113" t="s">
        <v>259</v>
      </c>
      <c r="C22" s="32">
        <v>10386.59649</v>
      </c>
      <c r="D22" s="32">
        <v>11228.841689999999</v>
      </c>
      <c r="E22" s="32"/>
      <c r="F22" s="33">
        <v>11081.256240000001</v>
      </c>
      <c r="G22" s="33">
        <v>11289.236430000001</v>
      </c>
      <c r="H22" s="33">
        <v>13378.87437</v>
      </c>
      <c r="I22" s="33">
        <v>13743.318219999999</v>
      </c>
      <c r="J22" s="33">
        <v>13831.981180000001</v>
      </c>
      <c r="K22" s="33">
        <v>13850.09491</v>
      </c>
      <c r="L22" s="33">
        <v>14046.60698</v>
      </c>
      <c r="M22" s="33">
        <v>14368.88408</v>
      </c>
      <c r="N22" s="33">
        <v>14617.793589999999</v>
      </c>
    </row>
    <row r="23" spans="1:14" hidden="1" x14ac:dyDescent="0.25">
      <c r="A23" s="18" t="s">
        <v>183</v>
      </c>
      <c r="B23" s="113" t="s">
        <v>249</v>
      </c>
      <c r="C23" s="32">
        <v>536.47339999999997</v>
      </c>
      <c r="D23" s="32">
        <v>20.94004</v>
      </c>
      <c r="E23" s="32"/>
      <c r="F23" s="33">
        <v>21.568200000000001</v>
      </c>
      <c r="G23" s="33">
        <v>21.999559999999999</v>
      </c>
      <c r="H23" s="33">
        <v>22.43956</v>
      </c>
      <c r="I23" s="33">
        <v>22.888339999999999</v>
      </c>
      <c r="J23" s="33">
        <v>23.346109999999999</v>
      </c>
      <c r="K23" s="33">
        <v>23.813030000000001</v>
      </c>
      <c r="L23" s="33">
        <v>24.289290000000001</v>
      </c>
      <c r="M23" s="33">
        <v>24.775079999999999</v>
      </c>
      <c r="N23" s="33">
        <v>25.270579999999999</v>
      </c>
    </row>
    <row r="24" spans="1:14" hidden="1" x14ac:dyDescent="0.25">
      <c r="A24" s="18" t="s">
        <v>173</v>
      </c>
      <c r="B24" s="113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14" t="s">
        <v>199</v>
      </c>
      <c r="C25" s="34">
        <f>SUBTOTAL(9,C19:C24)</f>
        <v>27245.446609999999</v>
      </c>
      <c r="D25" s="34">
        <f>SUBTOTAL(9,D19:D24)</f>
        <v>31962.836029999999</v>
      </c>
      <c r="E25" s="34"/>
      <c r="F25" s="34">
        <f t="shared" ref="F25:N25" si="4">SUBTOTAL(9,F19:F24)</f>
        <v>29311.595010000005</v>
      </c>
      <c r="G25" s="34">
        <f t="shared" si="4"/>
        <v>29832.076370000002</v>
      </c>
      <c r="H25" s="34">
        <f t="shared" si="4"/>
        <v>32271.32834</v>
      </c>
      <c r="I25" s="34">
        <f t="shared" si="4"/>
        <v>33039.17267</v>
      </c>
      <c r="J25" s="34">
        <f t="shared" si="4"/>
        <v>33572.060980000002</v>
      </c>
      <c r="K25" s="34">
        <f t="shared" si="4"/>
        <v>34062.20768</v>
      </c>
      <c r="L25" s="34">
        <f t="shared" si="4"/>
        <v>34746.653149999998</v>
      </c>
      <c r="M25" s="34">
        <f t="shared" si="4"/>
        <v>35603.821770000002</v>
      </c>
      <c r="N25" s="34">
        <f t="shared" si="4"/>
        <v>36419.573169999996</v>
      </c>
    </row>
    <row r="26" spans="1:14" hidden="1" x14ac:dyDescent="0.25">
      <c r="A26" s="18" t="s">
        <v>173</v>
      </c>
      <c r="B26" s="115"/>
    </row>
    <row r="27" spans="1:14" ht="15.75" hidden="1" thickBot="1" x14ac:dyDescent="0.3">
      <c r="A27" s="18" t="s">
        <v>173</v>
      </c>
      <c r="B27" s="114" t="s">
        <v>200</v>
      </c>
      <c r="C27" s="34">
        <f>C17-C25</f>
        <v>-17127.106780000002</v>
      </c>
      <c r="D27" s="34">
        <f>D17-D25</f>
        <v>-14143.094429999997</v>
      </c>
      <c r="E27" s="34"/>
      <c r="F27" s="34">
        <f t="shared" ref="F27:N27" si="5">F17-F25</f>
        <v>-10635.207160000002</v>
      </c>
      <c r="G27" s="34">
        <f t="shared" si="5"/>
        <v>-11041.725270000003</v>
      </c>
      <c r="H27" s="34">
        <f t="shared" si="5"/>
        <v>-13300.066439999999</v>
      </c>
      <c r="I27" s="34">
        <f t="shared" si="5"/>
        <v>-13755.897210000003</v>
      </c>
      <c r="J27" s="34">
        <f t="shared" si="5"/>
        <v>-13899.318310000002</v>
      </c>
      <c r="K27" s="34">
        <f t="shared" si="5"/>
        <v>-13917.90135</v>
      </c>
      <c r="L27" s="34">
        <f t="shared" si="5"/>
        <v>-14368.07948</v>
      </c>
      <c r="M27" s="34">
        <f t="shared" si="5"/>
        <v>-14817.675560000003</v>
      </c>
      <c r="N27" s="34">
        <f t="shared" si="5"/>
        <v>-15139.260029999998</v>
      </c>
    </row>
    <row r="28" spans="1:14" hidden="1" x14ac:dyDescent="0.25">
      <c r="A28" s="18" t="s">
        <v>173</v>
      </c>
      <c r="B28" s="11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17" t="s">
        <v>203</v>
      </c>
      <c r="C29" s="32">
        <v>28.75047</v>
      </c>
      <c r="D29" s="32">
        <v>21.171890000000001</v>
      </c>
      <c r="E29" s="32"/>
      <c r="F29" s="33">
        <v>33.553899999999999</v>
      </c>
      <c r="G29" s="33">
        <v>35.538229999999999</v>
      </c>
      <c r="H29" s="33">
        <v>36.248989999999999</v>
      </c>
      <c r="I29" s="33">
        <v>36.966830000000002</v>
      </c>
      <c r="J29" s="33">
        <v>34.47307</v>
      </c>
      <c r="K29" s="33">
        <v>34.125450000000001</v>
      </c>
      <c r="L29" s="33">
        <v>30.947299999999998</v>
      </c>
      <c r="M29" s="33">
        <v>24.075320000000001</v>
      </c>
      <c r="N29" s="33">
        <v>24.509689999999999</v>
      </c>
    </row>
    <row r="30" spans="1:14" hidden="1" x14ac:dyDescent="0.25">
      <c r="A30" s="18" t="s">
        <v>173</v>
      </c>
      <c r="B30" s="113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18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1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15"/>
    </row>
    <row r="51" spans="1:14" hidden="1" x14ac:dyDescent="0.25">
      <c r="A51" s="18" t="s">
        <v>180</v>
      </c>
      <c r="B51" s="112" t="s">
        <v>219</v>
      </c>
      <c r="C51" s="31"/>
      <c r="D51" s="31"/>
      <c r="E51" s="31"/>
    </row>
    <row r="52" spans="1:14" hidden="1" x14ac:dyDescent="0.25">
      <c r="A52" s="18" t="s">
        <v>183</v>
      </c>
      <c r="B52" s="113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13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13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13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13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13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14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15"/>
    </row>
    <row r="60" spans="1:14" hidden="1" x14ac:dyDescent="0.25">
      <c r="A60" s="18" t="s">
        <v>180</v>
      </c>
      <c r="B60" s="112" t="s">
        <v>214</v>
      </c>
      <c r="C60" s="31"/>
      <c r="D60" s="31"/>
      <c r="E60" s="31"/>
    </row>
    <row r="61" spans="1:14" hidden="1" x14ac:dyDescent="0.25">
      <c r="A61" s="18" t="s">
        <v>173</v>
      </c>
      <c r="B61" s="113" t="s">
        <v>220</v>
      </c>
      <c r="C61" s="31"/>
      <c r="D61" s="31"/>
      <c r="E61" s="31"/>
    </row>
    <row r="62" spans="1:14" hidden="1" x14ac:dyDescent="0.25">
      <c r="A62" s="18" t="s">
        <v>221</v>
      </c>
      <c r="B62" s="113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113" t="str">
        <f>"-  to improve level of service"</f>
        <v>-  to improve level of service</v>
      </c>
      <c r="C63" s="32">
        <v>0</v>
      </c>
      <c r="D63" s="32">
        <v>33657.405440000002</v>
      </c>
      <c r="E63" s="32"/>
      <c r="F63" s="33">
        <v>29992.48907</v>
      </c>
      <c r="G63" s="33">
        <v>4459.3911099999996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idden="1" x14ac:dyDescent="0.25">
      <c r="A64" s="18" t="s">
        <v>221</v>
      </c>
      <c r="B64" s="113" t="str">
        <f>"-  to replace existing assets"</f>
        <v>-  to replace existing assets</v>
      </c>
      <c r="C64" s="32">
        <v>0</v>
      </c>
      <c r="D64" s="32">
        <v>4300</v>
      </c>
      <c r="E64" s="32"/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</row>
    <row r="65" spans="1:14" hidden="1" x14ac:dyDescent="0.25">
      <c r="A65" s="18" t="s">
        <v>173</v>
      </c>
      <c r="B65" s="113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13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13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14" t="s">
        <v>217</v>
      </c>
      <c r="C68" s="34">
        <f>SUBTOTAL(9,C60:C67)</f>
        <v>0</v>
      </c>
      <c r="D68" s="34">
        <f>SUBTOTAL(9,D60:D67)</f>
        <v>37957.405440000002</v>
      </c>
      <c r="E68" s="34"/>
      <c r="F68" s="34">
        <f t="shared" ref="F68:N68" si="9">SUBTOTAL(9,F60:F67)</f>
        <v>29992.48907</v>
      </c>
      <c r="G68" s="34">
        <f t="shared" si="9"/>
        <v>4459.3911099999996</v>
      </c>
      <c r="H68" s="34">
        <f t="shared" si="9"/>
        <v>0</v>
      </c>
      <c r="I68" s="34">
        <f t="shared" si="9"/>
        <v>0</v>
      </c>
      <c r="J68" s="34">
        <f t="shared" si="9"/>
        <v>0</v>
      </c>
      <c r="K68" s="34">
        <f t="shared" si="9"/>
        <v>0</v>
      </c>
      <c r="L68" s="34">
        <f t="shared" si="9"/>
        <v>0</v>
      </c>
      <c r="M68" s="34">
        <f t="shared" si="9"/>
        <v>0</v>
      </c>
      <c r="N68" s="34">
        <f t="shared" si="9"/>
        <v>0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15"/>
    </row>
    <row r="94" spans="1:14" hidden="1" x14ac:dyDescent="0.25">
      <c r="A94" s="18" t="s">
        <v>167</v>
      </c>
      <c r="B94" s="119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1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1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12" t="s">
        <v>182</v>
      </c>
      <c r="C97" s="31"/>
      <c r="D97" s="31"/>
      <c r="E97" s="31"/>
    </row>
    <row r="98" spans="1:14" hidden="1" x14ac:dyDescent="0.25">
      <c r="A98" s="18" t="s">
        <v>183</v>
      </c>
      <c r="B98" s="123" t="s">
        <v>229</v>
      </c>
      <c r="C98" s="32">
        <v>7466</v>
      </c>
      <c r="D98" s="32">
        <v>11567.7034</v>
      </c>
      <c r="E98" s="32"/>
      <c r="F98" s="33">
        <v>11372.7034</v>
      </c>
      <c r="G98" s="33">
        <v>11780.7034</v>
      </c>
      <c r="H98" s="33">
        <v>14040.7034</v>
      </c>
      <c r="I98" s="33">
        <v>14495.7034</v>
      </c>
      <c r="J98" s="33">
        <v>14637.7034</v>
      </c>
      <c r="K98" s="33">
        <v>14656.7034</v>
      </c>
      <c r="L98" s="33">
        <v>15102.7034</v>
      </c>
      <c r="M98" s="33">
        <v>15545.7034</v>
      </c>
      <c r="N98" s="33">
        <v>15867.7034</v>
      </c>
    </row>
    <row r="99" spans="1:14" hidden="1" x14ac:dyDescent="0.25">
      <c r="A99" s="18" t="s">
        <v>183</v>
      </c>
      <c r="B99" s="113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2596.2966000000001</v>
      </c>
      <c r="E107" s="32"/>
      <c r="F107" s="33">
        <v>-703.70339999999999</v>
      </c>
      <c r="G107" s="33">
        <v>-703.70339999999999</v>
      </c>
      <c r="H107" s="33">
        <v>-703.70339999999999</v>
      </c>
      <c r="I107" s="33">
        <v>-703.70339999999999</v>
      </c>
      <c r="J107" s="33">
        <v>-703.70339999999999</v>
      </c>
      <c r="K107" s="33">
        <v>-703.70339999999999</v>
      </c>
      <c r="L107" s="33">
        <v>-703.70339999999999</v>
      </c>
      <c r="M107" s="33">
        <v>-703.70339999999999</v>
      </c>
      <c r="N107" s="33">
        <v>-703.70339999999999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20" customFormat="1" ht="21" hidden="1" x14ac:dyDescent="0.35">
      <c r="A112" s="18" t="s">
        <v>173</v>
      </c>
      <c r="B112" s="121" t="s">
        <v>239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273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11377.96</v>
      </c>
      <c r="D121" s="32">
        <f>D9+D74+D98</f>
        <v>11567.7034</v>
      </c>
      <c r="E121" s="32">
        <f t="shared" ref="E121:E127" si="16">D121-C121</f>
        <v>189.7434000000012</v>
      </c>
      <c r="F121" s="32">
        <f t="shared" ref="F121:N121" si="17">F9+F74+F98</f>
        <v>11372.7034</v>
      </c>
      <c r="G121" s="32">
        <f t="shared" si="17"/>
        <v>11780.7034</v>
      </c>
      <c r="H121" s="32">
        <f t="shared" si="17"/>
        <v>14040.7034</v>
      </c>
      <c r="I121" s="32">
        <f t="shared" si="17"/>
        <v>14495.7034</v>
      </c>
      <c r="J121" s="32">
        <f t="shared" si="17"/>
        <v>14637.7034</v>
      </c>
      <c r="K121" s="32">
        <f t="shared" si="17"/>
        <v>14656.7034</v>
      </c>
      <c r="L121" s="32">
        <f t="shared" si="17"/>
        <v>15102.7034</v>
      </c>
      <c r="M121" s="32">
        <f t="shared" si="17"/>
        <v>15545.7034</v>
      </c>
      <c r="N121" s="32">
        <f t="shared" si="17"/>
        <v>15867.7034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10099.387119999999</v>
      </c>
      <c r="D124" s="32">
        <f t="shared" si="19"/>
        <v>17808.994600000002</v>
      </c>
      <c r="E124" s="32">
        <f t="shared" si="16"/>
        <v>7709.6074800000024</v>
      </c>
      <c r="F124" s="32">
        <f t="shared" ref="F124:N124" si="21">F12+F77</f>
        <v>18665.318480000002</v>
      </c>
      <c r="G124" s="32">
        <f t="shared" si="21"/>
        <v>18779.06034</v>
      </c>
      <c r="H124" s="32">
        <f t="shared" si="21"/>
        <v>18959.745320000002</v>
      </c>
      <c r="I124" s="32">
        <f t="shared" si="21"/>
        <v>19271.528559999999</v>
      </c>
      <c r="J124" s="32">
        <f t="shared" si="21"/>
        <v>19660.760829999999</v>
      </c>
      <c r="K124" s="32">
        <f t="shared" si="21"/>
        <v>20132.084849999999</v>
      </c>
      <c r="L124" s="32">
        <f t="shared" si="21"/>
        <v>20366.107769999999</v>
      </c>
      <c r="M124" s="32">
        <f t="shared" si="21"/>
        <v>20773.430990000001</v>
      </c>
      <c r="N124" s="32">
        <f t="shared" si="21"/>
        <v>21267.34361</v>
      </c>
    </row>
    <row r="125" spans="1:14" x14ac:dyDescent="0.25">
      <c r="A125" s="18" t="s">
        <v>192</v>
      </c>
      <c r="B125" s="46" t="s">
        <v>258</v>
      </c>
      <c r="C125" s="32">
        <v>0</v>
      </c>
      <c r="D125" s="32">
        <f t="shared" si="19"/>
        <v>0</v>
      </c>
      <c r="E125" s="32">
        <f t="shared" si="16"/>
        <v>0</v>
      </c>
      <c r="F125" s="32">
        <f t="shared" ref="F125:N125" si="22">F13+F78</f>
        <v>0</v>
      </c>
      <c r="G125" s="32">
        <f t="shared" si="22"/>
        <v>0</v>
      </c>
      <c r="H125" s="32">
        <f t="shared" si="22"/>
        <v>0</v>
      </c>
      <c r="I125" s="32">
        <f t="shared" si="22"/>
        <v>0</v>
      </c>
      <c r="J125" s="32">
        <f t="shared" si="22"/>
        <v>0</v>
      </c>
      <c r="K125" s="32">
        <f t="shared" si="22"/>
        <v>0</v>
      </c>
      <c r="L125" s="32">
        <f t="shared" si="22"/>
        <v>0</v>
      </c>
      <c r="M125" s="32">
        <f t="shared" si="22"/>
        <v>0</v>
      </c>
      <c r="N125" s="32">
        <f t="shared" si="22"/>
        <v>0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18.95271</v>
      </c>
      <c r="D127" s="32">
        <f t="shared" si="19"/>
        <v>10.747</v>
      </c>
      <c r="E127" s="32">
        <f t="shared" si="16"/>
        <v>-8.2057099999999998</v>
      </c>
      <c r="F127" s="32">
        <f t="shared" ref="F127:N127" si="24">F15+F80</f>
        <v>11.069369999999999</v>
      </c>
      <c r="G127" s="32">
        <f t="shared" si="24"/>
        <v>11.290760000000001</v>
      </c>
      <c r="H127" s="32">
        <f t="shared" si="24"/>
        <v>11.516579999999999</v>
      </c>
      <c r="I127" s="32">
        <f t="shared" si="24"/>
        <v>11.7469</v>
      </c>
      <c r="J127" s="32">
        <f t="shared" si="24"/>
        <v>11.98184</v>
      </c>
      <c r="K127" s="32">
        <f t="shared" si="24"/>
        <v>12.22148</v>
      </c>
      <c r="L127" s="32">
        <f t="shared" si="24"/>
        <v>12.4659</v>
      </c>
      <c r="M127" s="32">
        <f t="shared" si="24"/>
        <v>12.71522</v>
      </c>
      <c r="N127" s="32">
        <f t="shared" si="24"/>
        <v>12.969530000000001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21496.29983</v>
      </c>
      <c r="D129" s="34">
        <f>SUBTOTAL(9,D120:D128)</f>
        <v>29387.445000000003</v>
      </c>
      <c r="E129" s="34">
        <f>D129-C129</f>
        <v>7891.1451700000034</v>
      </c>
      <c r="F129" s="34">
        <f t="shared" ref="F129:N129" si="25">SUBTOTAL(9,F120:F128)</f>
        <v>30049.091250000001</v>
      </c>
      <c r="G129" s="34">
        <f t="shared" si="25"/>
        <v>30571.054500000002</v>
      </c>
      <c r="H129" s="34">
        <f t="shared" si="25"/>
        <v>33011.965300000003</v>
      </c>
      <c r="I129" s="34">
        <f t="shared" si="25"/>
        <v>33778.978859999996</v>
      </c>
      <c r="J129" s="34">
        <f t="shared" si="25"/>
        <v>34310.446069999998</v>
      </c>
      <c r="K129" s="34">
        <f t="shared" si="25"/>
        <v>34801.009729999998</v>
      </c>
      <c r="L129" s="34">
        <f t="shared" si="25"/>
        <v>35481.277070000004</v>
      </c>
      <c r="M129" s="34">
        <f t="shared" si="25"/>
        <v>36331.849609999997</v>
      </c>
      <c r="N129" s="34">
        <f t="shared" si="25"/>
        <v>37148.016540000004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16321.330120000001</v>
      </c>
      <c r="D132" s="32">
        <f t="shared" ref="D132:D135" si="26">D20+D85</f>
        <v>20712.432130000001</v>
      </c>
      <c r="E132" s="32">
        <f>D132-C132</f>
        <v>4391.1020100000005</v>
      </c>
      <c r="F132" s="32">
        <f t="shared" ref="F132:N132" si="27">F20+F85</f>
        <v>18207.847610000001</v>
      </c>
      <c r="G132" s="32">
        <f t="shared" si="27"/>
        <v>18519.64991</v>
      </c>
      <c r="H132" s="32">
        <f t="shared" si="27"/>
        <v>18868.70062</v>
      </c>
      <c r="I132" s="32">
        <f t="shared" si="27"/>
        <v>19271.462630000002</v>
      </c>
      <c r="J132" s="32">
        <f t="shared" si="27"/>
        <v>19715.17253</v>
      </c>
      <c r="K132" s="32">
        <f t="shared" si="27"/>
        <v>20186.837909999998</v>
      </c>
      <c r="L132" s="32">
        <f t="shared" si="27"/>
        <v>20674.397130000001</v>
      </c>
      <c r="M132" s="32">
        <f t="shared" si="27"/>
        <v>21208.919819999999</v>
      </c>
      <c r="N132" s="32">
        <f t="shared" si="27"/>
        <v>21775.38351</v>
      </c>
    </row>
    <row r="133" spans="1:14" x14ac:dyDescent="0.25">
      <c r="A133" s="18" t="s">
        <v>192</v>
      </c>
      <c r="B133" s="46" t="s">
        <v>248</v>
      </c>
      <c r="C133" s="32">
        <v>0.88895999999999997</v>
      </c>
      <c r="D133" s="32">
        <f t="shared" si="26"/>
        <v>0.62217</v>
      </c>
      <c r="E133" s="32">
        <f>D133-C133</f>
        <v>-0.26678999999999997</v>
      </c>
      <c r="F133" s="32">
        <f t="shared" ref="F133:N133" si="28">F21+F86</f>
        <v>0.92296</v>
      </c>
      <c r="G133" s="32">
        <f t="shared" si="28"/>
        <v>1.1904699999999999</v>
      </c>
      <c r="H133" s="32">
        <f t="shared" si="28"/>
        <v>1.31379</v>
      </c>
      <c r="I133" s="32">
        <f t="shared" si="28"/>
        <v>1.5034799999999999</v>
      </c>
      <c r="J133" s="32">
        <f t="shared" si="28"/>
        <v>1.5611600000000001</v>
      </c>
      <c r="K133" s="32">
        <f t="shared" si="28"/>
        <v>1.46183</v>
      </c>
      <c r="L133" s="32">
        <f t="shared" si="28"/>
        <v>1.35975</v>
      </c>
      <c r="M133" s="32">
        <f t="shared" si="28"/>
        <v>1.2427900000000001</v>
      </c>
      <c r="N133" s="32">
        <f t="shared" si="28"/>
        <v>1.1254900000000001</v>
      </c>
    </row>
    <row r="134" spans="1:14" x14ac:dyDescent="0.25">
      <c r="A134" s="18" t="s">
        <v>192</v>
      </c>
      <c r="B134" s="46" t="s">
        <v>259</v>
      </c>
      <c r="C134" s="32">
        <v>10393.33426</v>
      </c>
      <c r="D134" s="32">
        <f t="shared" si="26"/>
        <v>11228.841689999999</v>
      </c>
      <c r="E134" s="32">
        <f>D134-C134</f>
        <v>835.50742999999966</v>
      </c>
      <c r="F134" s="32">
        <f t="shared" ref="F134:N134" si="29">F22+F87</f>
        <v>11081.256240000001</v>
      </c>
      <c r="G134" s="32">
        <f t="shared" si="29"/>
        <v>11289.236430000001</v>
      </c>
      <c r="H134" s="32">
        <f t="shared" si="29"/>
        <v>13378.87437</v>
      </c>
      <c r="I134" s="32">
        <f t="shared" si="29"/>
        <v>13743.318219999999</v>
      </c>
      <c r="J134" s="32">
        <f t="shared" si="29"/>
        <v>13831.981180000001</v>
      </c>
      <c r="K134" s="32">
        <f t="shared" si="29"/>
        <v>13850.09491</v>
      </c>
      <c r="L134" s="32">
        <f t="shared" si="29"/>
        <v>14046.60698</v>
      </c>
      <c r="M134" s="32">
        <f t="shared" si="29"/>
        <v>14368.88408</v>
      </c>
      <c r="N134" s="32">
        <f t="shared" si="29"/>
        <v>14617.793589999999</v>
      </c>
    </row>
    <row r="135" spans="1:14" x14ac:dyDescent="0.25">
      <c r="A135" s="18" t="s">
        <v>192</v>
      </c>
      <c r="B135" s="46" t="s">
        <v>249</v>
      </c>
      <c r="C135" s="32">
        <v>536.47339999999997</v>
      </c>
      <c r="D135" s="32">
        <f t="shared" si="26"/>
        <v>20.94004</v>
      </c>
      <c r="E135" s="32">
        <f>D135-C135</f>
        <v>-515.53336000000002</v>
      </c>
      <c r="F135" s="32">
        <f t="shared" ref="F135:N135" si="30">F23+F88</f>
        <v>21.568200000000001</v>
      </c>
      <c r="G135" s="32">
        <f t="shared" si="30"/>
        <v>21.999559999999999</v>
      </c>
      <c r="H135" s="32">
        <f t="shared" si="30"/>
        <v>22.43956</v>
      </c>
      <c r="I135" s="32">
        <f t="shared" si="30"/>
        <v>22.888339999999999</v>
      </c>
      <c r="J135" s="32">
        <f t="shared" si="30"/>
        <v>23.346109999999999</v>
      </c>
      <c r="K135" s="32">
        <f t="shared" si="30"/>
        <v>23.813030000000001</v>
      </c>
      <c r="L135" s="32">
        <f t="shared" si="30"/>
        <v>24.289290000000001</v>
      </c>
      <c r="M135" s="32">
        <f t="shared" si="30"/>
        <v>24.775079999999999</v>
      </c>
      <c r="N135" s="32">
        <f t="shared" si="30"/>
        <v>25.270579999999999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27252.026739999998</v>
      </c>
      <c r="D137" s="34">
        <f>SUBTOTAL(9,D131:D136)</f>
        <v>31962.836029999999</v>
      </c>
      <c r="E137" s="34">
        <f>D137-C137</f>
        <v>4710.8092900000011</v>
      </c>
      <c r="F137" s="34">
        <f t="shared" ref="F137:N137" si="31">SUBTOTAL(9,F131:F136)</f>
        <v>29311.595010000005</v>
      </c>
      <c r="G137" s="34">
        <f t="shared" si="31"/>
        <v>29832.076370000002</v>
      </c>
      <c r="H137" s="34">
        <f t="shared" si="31"/>
        <v>32271.32834</v>
      </c>
      <c r="I137" s="34">
        <f t="shared" si="31"/>
        <v>33039.17267</v>
      </c>
      <c r="J137" s="34">
        <f t="shared" si="31"/>
        <v>33572.060980000002</v>
      </c>
      <c r="K137" s="34">
        <f t="shared" si="31"/>
        <v>34062.20768</v>
      </c>
      <c r="L137" s="34">
        <f t="shared" si="31"/>
        <v>34746.653149999998</v>
      </c>
      <c r="M137" s="34">
        <f t="shared" si="31"/>
        <v>35603.821770000002</v>
      </c>
      <c r="N137" s="34">
        <f t="shared" si="31"/>
        <v>36419.573169999996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-5755.7269099999976</v>
      </c>
      <c r="D139" s="34">
        <f>D129-D137</f>
        <v>-2575.3910299999952</v>
      </c>
      <c r="E139" s="34">
        <f>D139-C139</f>
        <v>3180.3358800000024</v>
      </c>
      <c r="F139" s="34">
        <f t="shared" ref="F139:N139" si="32">F129-F137</f>
        <v>737.49623999999676</v>
      </c>
      <c r="G139" s="34">
        <f t="shared" si="32"/>
        <v>738.97812999999951</v>
      </c>
      <c r="H139" s="34">
        <f t="shared" si="32"/>
        <v>740.63696000000346</v>
      </c>
      <c r="I139" s="34">
        <f t="shared" si="32"/>
        <v>739.80618999999569</v>
      </c>
      <c r="J139" s="34">
        <f t="shared" si="32"/>
        <v>738.38508999999613</v>
      </c>
      <c r="K139" s="34">
        <f t="shared" si="32"/>
        <v>738.80204999999842</v>
      </c>
      <c r="L139" s="34">
        <f t="shared" si="32"/>
        <v>734.62392000000546</v>
      </c>
      <c r="M139" s="34">
        <f t="shared" si="32"/>
        <v>728.02783999999519</v>
      </c>
      <c r="N139" s="34">
        <f t="shared" si="32"/>
        <v>728.44337000000814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47765.441330000001</v>
      </c>
      <c r="D144" s="32">
        <f>D152+D153+D154-D142-D143-D145-D146-D164+D107</f>
        <v>40532.530150000006</v>
      </c>
      <c r="E144" s="32">
        <f>D144-C144</f>
        <v>-7232.9111799999955</v>
      </c>
      <c r="F144" s="32">
        <f t="shared" ref="F144:N144" si="35">F152+F153+F154-F142-F143-F145-F146-F164+F107</f>
        <v>29255.231770000002</v>
      </c>
      <c r="G144" s="32">
        <f t="shared" si="35"/>
        <v>3720.1494799999996</v>
      </c>
      <c r="H144" s="32">
        <f t="shared" si="35"/>
        <v>-739.95239000000004</v>
      </c>
      <c r="I144" s="32">
        <f t="shared" si="35"/>
        <v>-740.67022999999995</v>
      </c>
      <c r="J144" s="32">
        <f t="shared" si="35"/>
        <v>-738.17646999999999</v>
      </c>
      <c r="K144" s="32">
        <f t="shared" si="35"/>
        <v>-737.82884999999999</v>
      </c>
      <c r="L144" s="32">
        <f t="shared" si="35"/>
        <v>-734.65070000000003</v>
      </c>
      <c r="M144" s="32">
        <f t="shared" si="35"/>
        <v>-727.77872000000002</v>
      </c>
      <c r="N144" s="32">
        <f t="shared" si="35"/>
        <v>-728.21308999999997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47765.441330000001</v>
      </c>
      <c r="D148" s="34">
        <f>SUBTOTAL(9,D141:D147)</f>
        <v>40532.530150000006</v>
      </c>
      <c r="E148" s="34">
        <f>D148-C148</f>
        <v>-7232.9111799999955</v>
      </c>
      <c r="F148" s="34">
        <f t="shared" ref="F148:N148" si="38">SUBTOTAL(9,F141:F147)</f>
        <v>29255.231770000002</v>
      </c>
      <c r="G148" s="34">
        <f t="shared" si="38"/>
        <v>3720.1494799999996</v>
      </c>
      <c r="H148" s="34">
        <f t="shared" si="38"/>
        <v>-739.95239000000004</v>
      </c>
      <c r="I148" s="34">
        <f t="shared" si="38"/>
        <v>-740.67022999999995</v>
      </c>
      <c r="J148" s="34">
        <f t="shared" si="38"/>
        <v>-738.17646999999999</v>
      </c>
      <c r="K148" s="34">
        <f t="shared" si="38"/>
        <v>-737.82884999999999</v>
      </c>
      <c r="L148" s="34">
        <f t="shared" si="38"/>
        <v>-734.65070000000003</v>
      </c>
      <c r="M148" s="34">
        <f t="shared" si="38"/>
        <v>-727.77872000000002</v>
      </c>
      <c r="N148" s="34">
        <f t="shared" si="38"/>
        <v>-728.21308999999997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0</v>
      </c>
      <c r="H152" s="32">
        <f t="shared" si="40"/>
        <v>0</v>
      </c>
      <c r="I152" s="32">
        <f t="shared" si="40"/>
        <v>0</v>
      </c>
      <c r="J152" s="32">
        <f t="shared" si="40"/>
        <v>0</v>
      </c>
      <c r="K152" s="32">
        <f t="shared" si="40"/>
        <v>0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37919.564760000001</v>
      </c>
      <c r="D153" s="32">
        <f t="shared" si="39"/>
        <v>33657.405440000002</v>
      </c>
      <c r="E153" s="32">
        <f>D153-C153</f>
        <v>-4262.1593199999988</v>
      </c>
      <c r="F153" s="32">
        <f t="shared" ref="F153:N153" si="41">F63</f>
        <v>29992.48907</v>
      </c>
      <c r="G153" s="32">
        <f t="shared" si="41"/>
        <v>4459.3911099999996</v>
      </c>
      <c r="H153" s="32">
        <f t="shared" si="41"/>
        <v>0</v>
      </c>
      <c r="I153" s="32">
        <f t="shared" si="41"/>
        <v>0</v>
      </c>
      <c r="J153" s="32">
        <f t="shared" si="41"/>
        <v>0</v>
      </c>
      <c r="K153" s="32">
        <f t="shared" si="41"/>
        <v>0</v>
      </c>
      <c r="L153" s="32">
        <f t="shared" si="41"/>
        <v>0</v>
      </c>
      <c r="M153" s="32">
        <f t="shared" si="41"/>
        <v>0</v>
      </c>
      <c r="N153" s="32">
        <f t="shared" si="41"/>
        <v>0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4089.5870399999999</v>
      </c>
      <c r="D154" s="32">
        <f t="shared" si="39"/>
        <v>4300</v>
      </c>
      <c r="E154" s="32">
        <f>D154-C154</f>
        <v>210.41296000000011</v>
      </c>
      <c r="F154" s="32">
        <f t="shared" ref="F154:N154" si="42">F64</f>
        <v>0</v>
      </c>
      <c r="G154" s="32">
        <f t="shared" si="42"/>
        <v>0</v>
      </c>
      <c r="H154" s="32">
        <f t="shared" si="42"/>
        <v>0</v>
      </c>
      <c r="I154" s="32">
        <f t="shared" si="42"/>
        <v>0</v>
      </c>
      <c r="J154" s="32">
        <f t="shared" si="42"/>
        <v>0</v>
      </c>
      <c r="K154" s="32">
        <f t="shared" si="42"/>
        <v>0</v>
      </c>
      <c r="L154" s="32">
        <f t="shared" si="42"/>
        <v>0</v>
      </c>
      <c r="M154" s="32">
        <f t="shared" si="42"/>
        <v>0</v>
      </c>
      <c r="N154" s="32">
        <f t="shared" si="42"/>
        <v>0</v>
      </c>
    </row>
    <row r="155" spans="1:14" x14ac:dyDescent="0.25">
      <c r="A155" s="18" t="s">
        <v>192</v>
      </c>
      <c r="B155" s="48" t="s">
        <v>215</v>
      </c>
      <c r="C155" s="32">
        <v>0.56262000000288026</v>
      </c>
      <c r="D155" s="32">
        <f>D139+D148-D152-D153-D154-D156</f>
        <v>-0.26631999999517575</v>
      </c>
      <c r="E155" s="32">
        <f>D155-C155</f>
        <v>-0.82893999999805601</v>
      </c>
      <c r="F155" s="32">
        <f t="shared" ref="F155:N155" si="43">F139+F148-F152-F153-F154-F156</f>
        <v>0.23893999999927473</v>
      </c>
      <c r="G155" s="32">
        <f t="shared" si="43"/>
        <v>-0.26350000000002183</v>
      </c>
      <c r="H155" s="32">
        <f t="shared" si="43"/>
        <v>0.6845700000034185</v>
      </c>
      <c r="I155" s="32">
        <f t="shared" si="43"/>
        <v>-0.86404000000425185</v>
      </c>
      <c r="J155" s="32">
        <f t="shared" si="43"/>
        <v>0.2086199999961309</v>
      </c>
      <c r="K155" s="32">
        <f t="shared" si="43"/>
        <v>0.97319999999842821</v>
      </c>
      <c r="L155" s="32">
        <f t="shared" si="43"/>
        <v>-2.67799999945737E-2</v>
      </c>
      <c r="M155" s="32">
        <f t="shared" si="43"/>
        <v>0.2491199999951732</v>
      </c>
      <c r="N155" s="32">
        <f t="shared" si="43"/>
        <v>0.23028000000817883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42009.714420000004</v>
      </c>
      <c r="D158" s="34">
        <f>SUBTOTAL(9,D150:D157)</f>
        <v>37957.139120000007</v>
      </c>
      <c r="E158" s="34">
        <f>D158-C158</f>
        <v>-4052.5752999999968</v>
      </c>
      <c r="F158" s="34">
        <f t="shared" ref="F158:N158" si="45">SUBTOTAL(9,F150:F157)</f>
        <v>29992.728009999999</v>
      </c>
      <c r="G158" s="34">
        <f t="shared" si="45"/>
        <v>4459.1276099999995</v>
      </c>
      <c r="H158" s="34">
        <f t="shared" si="45"/>
        <v>0.6845700000034185</v>
      </c>
      <c r="I158" s="34">
        <f t="shared" si="45"/>
        <v>-0.86404000000425185</v>
      </c>
      <c r="J158" s="34">
        <f t="shared" si="45"/>
        <v>0.2086199999961309</v>
      </c>
      <c r="K158" s="34">
        <f t="shared" si="45"/>
        <v>0.97319999999842821</v>
      </c>
      <c r="L158" s="34">
        <f t="shared" si="45"/>
        <v>-2.67799999945737E-2</v>
      </c>
      <c r="M158" s="34">
        <f t="shared" si="45"/>
        <v>0.2491199999951732</v>
      </c>
      <c r="N158" s="34">
        <f t="shared" si="45"/>
        <v>0.23028000000817883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5755.7269099999976</v>
      </c>
      <c r="D160" s="34">
        <f>D148-D158</f>
        <v>2575.3910299999989</v>
      </c>
      <c r="E160" s="34">
        <f>D160-C160</f>
        <v>-3180.3358799999987</v>
      </c>
      <c r="F160" s="34">
        <f t="shared" ref="F160:N160" si="46">F148-F158</f>
        <v>-737.49623999999676</v>
      </c>
      <c r="G160" s="34">
        <f t="shared" si="46"/>
        <v>-738.97812999999996</v>
      </c>
      <c r="H160" s="34">
        <f t="shared" si="46"/>
        <v>-740.63696000000346</v>
      </c>
      <c r="I160" s="34">
        <f t="shared" si="46"/>
        <v>-739.80618999999569</v>
      </c>
      <c r="J160" s="34">
        <f t="shared" si="46"/>
        <v>-738.38508999999613</v>
      </c>
      <c r="K160" s="34">
        <f t="shared" si="46"/>
        <v>-738.80204999999842</v>
      </c>
      <c r="L160" s="34">
        <f t="shared" si="46"/>
        <v>-734.62392000000546</v>
      </c>
      <c r="M160" s="34">
        <f t="shared" si="46"/>
        <v>-728.02783999999519</v>
      </c>
      <c r="N160" s="34">
        <f t="shared" si="46"/>
        <v>-728.44337000000814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3.637978807091713E-12</v>
      </c>
      <c r="E162" s="34">
        <f>D162-C162</f>
        <v>3.637978807091713E-12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28.75047</v>
      </c>
      <c r="D164" s="33">
        <f>D29</f>
        <v>21.171890000000001</v>
      </c>
      <c r="E164" s="32">
        <f>D164-C164</f>
        <v>-7.5785799999999988</v>
      </c>
      <c r="F164" s="33">
        <f t="shared" ref="F164:N164" si="48">F29</f>
        <v>33.553899999999999</v>
      </c>
      <c r="G164" s="33">
        <f t="shared" si="48"/>
        <v>35.538229999999999</v>
      </c>
      <c r="H164" s="33">
        <f t="shared" si="48"/>
        <v>36.248989999999999</v>
      </c>
      <c r="I164" s="33">
        <f t="shared" si="48"/>
        <v>36.966830000000002</v>
      </c>
      <c r="J164" s="33">
        <f t="shared" si="48"/>
        <v>34.47307</v>
      </c>
      <c r="K164" s="33">
        <f t="shared" si="48"/>
        <v>34.125450000000001</v>
      </c>
      <c r="L164" s="33">
        <f t="shared" si="48"/>
        <v>30.947299999999998</v>
      </c>
      <c r="M164" s="33">
        <f t="shared" si="48"/>
        <v>24.075320000000001</v>
      </c>
      <c r="N164" s="33">
        <f t="shared" si="48"/>
        <v>24.509689999999999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5"/>
  <sheetViews>
    <sheetView showGridLines="0" topLeftCell="B125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24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25" t="s">
        <v>182</v>
      </c>
      <c r="C8" s="31"/>
      <c r="D8" s="31"/>
      <c r="E8" s="31"/>
    </row>
    <row r="9" spans="1:14" hidden="1" x14ac:dyDescent="0.25">
      <c r="A9" s="18" t="s">
        <v>173</v>
      </c>
      <c r="B9" s="126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26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26"/>
      <c r="C11" s="32">
        <v>0</v>
      </c>
      <c r="D11" s="32">
        <v>0</v>
      </c>
      <c r="E11" s="32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idden="1" x14ac:dyDescent="0.25">
      <c r="A12" s="18" t="s">
        <v>183</v>
      </c>
      <c r="B12" s="126" t="s">
        <v>244</v>
      </c>
      <c r="C12" s="32">
        <v>1030.8695399999999</v>
      </c>
      <c r="D12" s="32">
        <v>2593.6823800000002</v>
      </c>
      <c r="E12" s="32"/>
      <c r="F12" s="33">
        <v>5812.0422500000004</v>
      </c>
      <c r="G12" s="33">
        <v>8595.2738100000006</v>
      </c>
      <c r="H12" s="33">
        <v>8767.17929</v>
      </c>
      <c r="I12" s="33">
        <v>8942.5209099999993</v>
      </c>
      <c r="J12" s="33">
        <v>9121.3723100000007</v>
      </c>
      <c r="K12" s="33">
        <v>9303.7989400000006</v>
      </c>
      <c r="L12" s="33">
        <v>9489.8744299999998</v>
      </c>
      <c r="M12" s="33">
        <v>9710.1857400000008</v>
      </c>
      <c r="N12" s="33">
        <v>9904.3901000000005</v>
      </c>
    </row>
    <row r="13" spans="1:14" hidden="1" x14ac:dyDescent="0.25">
      <c r="A13" s="18" t="s">
        <v>183</v>
      </c>
      <c r="B13" s="126" t="s">
        <v>258</v>
      </c>
      <c r="C13" s="32">
        <v>1120.36428</v>
      </c>
      <c r="D13" s="32">
        <v>573.79584</v>
      </c>
      <c r="E13" s="32"/>
      <c r="F13" s="33">
        <v>604.12377000000004</v>
      </c>
      <c r="G13" s="33">
        <v>686.58009000000004</v>
      </c>
      <c r="H13" s="33">
        <v>390.37837999999999</v>
      </c>
      <c r="I13" s="33">
        <v>452.93851999999998</v>
      </c>
      <c r="J13" s="33">
        <v>379.15496000000002</v>
      </c>
      <c r="K13" s="33">
        <v>259.36599999999999</v>
      </c>
      <c r="L13" s="33">
        <v>265.85978</v>
      </c>
      <c r="M13" s="33">
        <v>272.77201000000002</v>
      </c>
      <c r="N13" s="33">
        <v>280.13686000000001</v>
      </c>
    </row>
    <row r="14" spans="1:14" hidden="1" x14ac:dyDescent="0.25">
      <c r="A14" s="18" t="s">
        <v>183</v>
      </c>
      <c r="B14" s="126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26"/>
      <c r="C15" s="32">
        <v>0</v>
      </c>
      <c r="D15" s="32">
        <v>0</v>
      </c>
      <c r="E15" s="32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idden="1" x14ac:dyDescent="0.25">
      <c r="A16" s="18" t="s">
        <v>173</v>
      </c>
      <c r="B16" s="126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27" t="s">
        <v>191</v>
      </c>
      <c r="C17" s="34">
        <f>SUBTOTAL(9,C8:C16)</f>
        <v>2151.2338199999999</v>
      </c>
      <c r="D17" s="34">
        <f>SUBTOTAL(9,D8:D16)</f>
        <v>3167.47822</v>
      </c>
      <c r="E17" s="34"/>
      <c r="F17" s="34">
        <f t="shared" ref="F17:N17" si="3">SUBTOTAL(9,F8:F16)</f>
        <v>6416.1660200000006</v>
      </c>
      <c r="G17" s="34">
        <f t="shared" si="3"/>
        <v>9281.8539000000001</v>
      </c>
      <c r="H17" s="34">
        <f t="shared" si="3"/>
        <v>9157.5576700000001</v>
      </c>
      <c r="I17" s="34">
        <f t="shared" si="3"/>
        <v>9395.459429999999</v>
      </c>
      <c r="J17" s="34">
        <f t="shared" si="3"/>
        <v>9500.5272700000005</v>
      </c>
      <c r="K17" s="34">
        <f t="shared" si="3"/>
        <v>9563.1649400000006</v>
      </c>
      <c r="L17" s="34">
        <f t="shared" si="3"/>
        <v>9755.7342100000005</v>
      </c>
      <c r="M17" s="34">
        <f t="shared" si="3"/>
        <v>9982.9577500000014</v>
      </c>
      <c r="N17" s="34">
        <f t="shared" si="3"/>
        <v>10184.526960000001</v>
      </c>
    </row>
    <row r="18" spans="1:14" hidden="1" x14ac:dyDescent="0.25">
      <c r="A18" s="18" t="s">
        <v>173</v>
      </c>
      <c r="B18" s="128"/>
    </row>
    <row r="19" spans="1:14" hidden="1" x14ac:dyDescent="0.25">
      <c r="A19" s="18" t="s">
        <v>180</v>
      </c>
      <c r="B19" s="125" t="s">
        <v>195</v>
      </c>
      <c r="C19" s="31"/>
      <c r="D19" s="31"/>
      <c r="E19" s="31"/>
    </row>
    <row r="20" spans="1:14" hidden="1" x14ac:dyDescent="0.25">
      <c r="A20" s="18" t="s">
        <v>183</v>
      </c>
      <c r="B20" s="126" t="s">
        <v>247</v>
      </c>
      <c r="C20" s="32">
        <v>8548.7449500000002</v>
      </c>
      <c r="D20" s="32">
        <v>14075.39782</v>
      </c>
      <c r="E20" s="32"/>
      <c r="F20" s="33">
        <v>27680.938989999999</v>
      </c>
      <c r="G20" s="33">
        <v>18817.015729999999</v>
      </c>
      <c r="H20" s="33">
        <v>17020.973549999999</v>
      </c>
      <c r="I20" s="33">
        <v>16825.482599999999</v>
      </c>
      <c r="J20" s="33">
        <v>16730.234909999999</v>
      </c>
      <c r="K20" s="33">
        <v>16848.499680000001</v>
      </c>
      <c r="L20" s="33">
        <v>16899.44426</v>
      </c>
      <c r="M20" s="33">
        <v>17282.79665</v>
      </c>
      <c r="N20" s="33">
        <v>17668.55413</v>
      </c>
    </row>
    <row r="21" spans="1:14" hidden="1" x14ac:dyDescent="0.25">
      <c r="A21" s="18" t="s">
        <v>183</v>
      </c>
      <c r="B21" s="126" t="s">
        <v>248</v>
      </c>
      <c r="C21" s="32">
        <v>25.758120000000002</v>
      </c>
      <c r="D21" s="32">
        <v>-29.71339</v>
      </c>
      <c r="E21" s="32"/>
      <c r="F21" s="33">
        <v>-23.6206</v>
      </c>
      <c r="G21" s="33">
        <v>-21.051580000000001</v>
      </c>
      <c r="H21" s="33">
        <v>-9.7978100000000001</v>
      </c>
      <c r="I21" s="33">
        <v>-5.1351399999999998</v>
      </c>
      <c r="J21" s="33">
        <v>-2.4065699999999999</v>
      </c>
      <c r="K21" s="33">
        <v>-1.5831599999999999</v>
      </c>
      <c r="L21" s="33">
        <v>-1.66153</v>
      </c>
      <c r="M21" s="33">
        <v>-1.60144</v>
      </c>
      <c r="N21" s="33">
        <v>-0.81972999999999996</v>
      </c>
    </row>
    <row r="22" spans="1:14" hidden="1" x14ac:dyDescent="0.25">
      <c r="A22" s="18" t="s">
        <v>183</v>
      </c>
      <c r="B22" s="126" t="s">
        <v>259</v>
      </c>
      <c r="C22" s="32">
        <v>2839.3092200000001</v>
      </c>
      <c r="D22" s="32">
        <v>3365.8704899999998</v>
      </c>
      <c r="E22" s="32"/>
      <c r="F22" s="33">
        <v>4031.2430199999999</v>
      </c>
      <c r="G22" s="33">
        <v>3276.3357500000002</v>
      </c>
      <c r="H22" s="33">
        <v>4060.2545</v>
      </c>
      <c r="I22" s="33">
        <v>4101.3824500000001</v>
      </c>
      <c r="J22" s="33">
        <v>4160.5277800000003</v>
      </c>
      <c r="K22" s="33">
        <v>4227.01487</v>
      </c>
      <c r="L22" s="33">
        <v>4313.9769699999997</v>
      </c>
      <c r="M22" s="33">
        <v>4371.0697700000001</v>
      </c>
      <c r="N22" s="33">
        <v>4449.0447599999998</v>
      </c>
    </row>
    <row r="23" spans="1:14" hidden="1" x14ac:dyDescent="0.25">
      <c r="A23" s="18" t="s">
        <v>183</v>
      </c>
      <c r="B23" s="126" t="s">
        <v>249</v>
      </c>
      <c r="C23" s="32">
        <v>502.58064000000002</v>
      </c>
      <c r="D23" s="32">
        <v>502.5</v>
      </c>
      <c r="E23" s="32"/>
      <c r="F23" s="33">
        <v>507.52692000000002</v>
      </c>
      <c r="G23" s="33">
        <v>513.43556000000001</v>
      </c>
      <c r="H23" s="33">
        <v>513.70426999999995</v>
      </c>
      <c r="I23" s="33">
        <v>513.97834999999998</v>
      </c>
      <c r="J23" s="33">
        <v>513.88270999999997</v>
      </c>
      <c r="K23" s="33">
        <v>514.16035999999997</v>
      </c>
      <c r="L23" s="33">
        <v>514.44357000000002</v>
      </c>
      <c r="M23" s="33">
        <v>514.73244</v>
      </c>
      <c r="N23" s="33">
        <v>515.02709000000004</v>
      </c>
    </row>
    <row r="24" spans="1:14" hidden="1" x14ac:dyDescent="0.25">
      <c r="A24" s="18" t="s">
        <v>173</v>
      </c>
      <c r="B24" s="126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27" t="s">
        <v>199</v>
      </c>
      <c r="C25" s="34">
        <f>SUBTOTAL(9,C19:C24)</f>
        <v>11916.392930000002</v>
      </c>
      <c r="D25" s="34">
        <f>SUBTOTAL(9,D19:D24)</f>
        <v>17914.054919999999</v>
      </c>
      <c r="E25" s="34"/>
      <c r="F25" s="34">
        <f t="shared" ref="F25:N25" si="4">SUBTOTAL(9,F19:F24)</f>
        <v>32196.088330000002</v>
      </c>
      <c r="G25" s="34">
        <f t="shared" si="4"/>
        <v>22585.73546</v>
      </c>
      <c r="H25" s="34">
        <f t="shared" si="4"/>
        <v>21585.134509999996</v>
      </c>
      <c r="I25" s="34">
        <f t="shared" si="4"/>
        <v>21435.708260000003</v>
      </c>
      <c r="J25" s="34">
        <f t="shared" si="4"/>
        <v>21402.238830000002</v>
      </c>
      <c r="K25" s="34">
        <f t="shared" si="4"/>
        <v>21588.091750000003</v>
      </c>
      <c r="L25" s="34">
        <f t="shared" si="4"/>
        <v>21726.203269999998</v>
      </c>
      <c r="M25" s="34">
        <f t="shared" si="4"/>
        <v>22166.99742</v>
      </c>
      <c r="N25" s="34">
        <f t="shared" si="4"/>
        <v>22631.806250000001</v>
      </c>
    </row>
    <row r="26" spans="1:14" hidden="1" x14ac:dyDescent="0.25">
      <c r="A26" s="18" t="s">
        <v>173</v>
      </c>
      <c r="B26" s="128"/>
    </row>
    <row r="27" spans="1:14" ht="15.75" hidden="1" thickBot="1" x14ac:dyDescent="0.3">
      <c r="A27" s="18" t="s">
        <v>173</v>
      </c>
      <c r="B27" s="127" t="s">
        <v>200</v>
      </c>
      <c r="C27" s="34">
        <f>C17-C25</f>
        <v>-9765.1591100000023</v>
      </c>
      <c r="D27" s="34">
        <f>D17-D25</f>
        <v>-14746.576699999998</v>
      </c>
      <c r="E27" s="34"/>
      <c r="F27" s="34">
        <f t="shared" ref="F27:N27" si="5">F17-F25</f>
        <v>-25779.922310000002</v>
      </c>
      <c r="G27" s="34">
        <f t="shared" si="5"/>
        <v>-13303.88156</v>
      </c>
      <c r="H27" s="34">
        <f t="shared" si="5"/>
        <v>-12427.576839999996</v>
      </c>
      <c r="I27" s="34">
        <f t="shared" si="5"/>
        <v>-12040.248830000004</v>
      </c>
      <c r="J27" s="34">
        <f t="shared" si="5"/>
        <v>-11901.711560000002</v>
      </c>
      <c r="K27" s="34">
        <f t="shared" si="5"/>
        <v>-12024.926810000003</v>
      </c>
      <c r="L27" s="34">
        <f t="shared" si="5"/>
        <v>-11970.469059999998</v>
      </c>
      <c r="M27" s="34">
        <f t="shared" si="5"/>
        <v>-12184.039669999998</v>
      </c>
      <c r="N27" s="34">
        <f t="shared" si="5"/>
        <v>-12447.27929</v>
      </c>
    </row>
    <row r="28" spans="1:14" hidden="1" x14ac:dyDescent="0.25">
      <c r="A28" s="18" t="s">
        <v>173</v>
      </c>
      <c r="B28" s="12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30" t="s">
        <v>203</v>
      </c>
      <c r="C29" s="32">
        <v>126.60122</v>
      </c>
      <c r="D29" s="32">
        <v>177.06994</v>
      </c>
      <c r="E29" s="32"/>
      <c r="F29" s="33">
        <v>351.72528999999997</v>
      </c>
      <c r="G29" s="33">
        <v>434.09886</v>
      </c>
      <c r="H29" s="33">
        <v>475.74957000000001</v>
      </c>
      <c r="I29" s="33">
        <v>542.88103999999998</v>
      </c>
      <c r="J29" s="33">
        <v>603.25648000000001</v>
      </c>
      <c r="K29" s="33">
        <v>658.70755999999994</v>
      </c>
      <c r="L29" s="33">
        <v>736.27783999999997</v>
      </c>
      <c r="M29" s="33">
        <v>828.13547000000005</v>
      </c>
      <c r="N29" s="33">
        <v>926.10545000000002</v>
      </c>
    </row>
    <row r="30" spans="1:14" hidden="1" x14ac:dyDescent="0.25">
      <c r="A30" s="18" t="s">
        <v>173</v>
      </c>
      <c r="B30" s="126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31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2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28"/>
    </row>
    <row r="51" spans="1:14" hidden="1" x14ac:dyDescent="0.25">
      <c r="A51" s="18" t="s">
        <v>180</v>
      </c>
      <c r="B51" s="125" t="s">
        <v>219</v>
      </c>
      <c r="C51" s="31"/>
      <c r="D51" s="31"/>
      <c r="E51" s="31"/>
    </row>
    <row r="52" spans="1:14" hidden="1" x14ac:dyDescent="0.25">
      <c r="A52" s="18" t="s">
        <v>183</v>
      </c>
      <c r="B52" s="126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26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26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26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26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26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27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28"/>
    </row>
    <row r="60" spans="1:14" hidden="1" x14ac:dyDescent="0.25">
      <c r="A60" s="18" t="s">
        <v>180</v>
      </c>
      <c r="B60" s="125" t="s">
        <v>214</v>
      </c>
      <c r="C60" s="31"/>
      <c r="D60" s="31"/>
      <c r="E60" s="31"/>
    </row>
    <row r="61" spans="1:14" hidden="1" x14ac:dyDescent="0.25">
      <c r="A61" s="18" t="s">
        <v>173</v>
      </c>
      <c r="B61" s="126" t="s">
        <v>220</v>
      </c>
      <c r="C61" s="31"/>
      <c r="D61" s="31"/>
      <c r="E61" s="31"/>
    </row>
    <row r="62" spans="1:14" hidden="1" x14ac:dyDescent="0.25">
      <c r="A62" s="18" t="s">
        <v>221</v>
      </c>
      <c r="B62" s="126" t="str">
        <f>"-  to meet additional demand"</f>
        <v>-  to meet additional demand</v>
      </c>
      <c r="C62" s="32">
        <v>0</v>
      </c>
      <c r="D62" s="32">
        <v>7046.1554400000005</v>
      </c>
      <c r="E62" s="32"/>
      <c r="F62" s="33">
        <v>285.06634000000003</v>
      </c>
      <c r="G62" s="33">
        <v>65.701059999999998</v>
      </c>
      <c r="H62" s="33">
        <v>1049.26225</v>
      </c>
      <c r="I62" s="33">
        <v>2110.7875199999999</v>
      </c>
      <c r="J62" s="33">
        <v>1462.0545199999999</v>
      </c>
      <c r="K62" s="33">
        <v>0</v>
      </c>
      <c r="L62" s="33">
        <v>180.13901999999999</v>
      </c>
      <c r="M62" s="33">
        <v>0</v>
      </c>
      <c r="N62" s="33">
        <v>189.30774</v>
      </c>
    </row>
    <row r="63" spans="1:14" hidden="1" x14ac:dyDescent="0.25">
      <c r="A63" s="18" t="s">
        <v>221</v>
      </c>
      <c r="B63" s="126" t="str">
        <f>"-  to improve level of service"</f>
        <v>-  to improve level of service</v>
      </c>
      <c r="C63" s="32">
        <v>0</v>
      </c>
      <c r="D63" s="32">
        <v>9520.6788899999992</v>
      </c>
      <c r="E63" s="32"/>
      <c r="F63" s="33">
        <v>3894.1446700000001</v>
      </c>
      <c r="G63" s="33">
        <v>6658.7913399999998</v>
      </c>
      <c r="H63" s="33">
        <v>9201.8616500000007</v>
      </c>
      <c r="I63" s="33">
        <v>2885.7830300000001</v>
      </c>
      <c r="J63" s="33">
        <v>2773.8885100000002</v>
      </c>
      <c r="K63" s="33">
        <v>3006.4237899999998</v>
      </c>
      <c r="L63" s="33">
        <v>2893.1515800000002</v>
      </c>
      <c r="M63" s="33">
        <v>3139.38562</v>
      </c>
      <c r="N63" s="33">
        <v>3014.57132</v>
      </c>
    </row>
    <row r="64" spans="1:14" hidden="1" x14ac:dyDescent="0.25">
      <c r="A64" s="18" t="s">
        <v>221</v>
      </c>
      <c r="B64" s="126" t="str">
        <f>"-  to replace existing assets"</f>
        <v>-  to replace existing assets</v>
      </c>
      <c r="C64" s="32">
        <v>0</v>
      </c>
      <c r="D64" s="32">
        <v>6700.152</v>
      </c>
      <c r="E64" s="32"/>
      <c r="F64" s="33">
        <v>5387.0847700000004</v>
      </c>
      <c r="G64" s="33">
        <v>2173.2174</v>
      </c>
      <c r="H64" s="33">
        <v>1282.35914</v>
      </c>
      <c r="I64" s="33">
        <v>1264.32339</v>
      </c>
      <c r="J64" s="33">
        <v>1289.7689700000001</v>
      </c>
      <c r="K64" s="33">
        <v>1332.40302</v>
      </c>
      <c r="L64" s="33">
        <v>1371.84987</v>
      </c>
      <c r="M64" s="33">
        <v>1412.6467399999999</v>
      </c>
      <c r="N64" s="33">
        <v>1430.5967000000001</v>
      </c>
    </row>
    <row r="65" spans="1:14" hidden="1" x14ac:dyDescent="0.25">
      <c r="A65" s="18" t="s">
        <v>173</v>
      </c>
      <c r="B65" s="126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26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26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27" t="s">
        <v>217</v>
      </c>
      <c r="C68" s="34">
        <f>SUBTOTAL(9,C60:C67)</f>
        <v>0</v>
      </c>
      <c r="D68" s="34">
        <f>SUBTOTAL(9,D60:D67)</f>
        <v>23266.98633</v>
      </c>
      <c r="E68" s="34"/>
      <c r="F68" s="34">
        <f t="shared" ref="F68:N68" si="9">SUBTOTAL(9,F60:F67)</f>
        <v>9566.2957800000004</v>
      </c>
      <c r="G68" s="34">
        <f t="shared" si="9"/>
        <v>8897.7098000000005</v>
      </c>
      <c r="H68" s="34">
        <f t="shared" si="9"/>
        <v>11533.483040000001</v>
      </c>
      <c r="I68" s="34">
        <f t="shared" si="9"/>
        <v>6260.8939399999999</v>
      </c>
      <c r="J68" s="34">
        <f t="shared" si="9"/>
        <v>5525.7120000000004</v>
      </c>
      <c r="K68" s="34">
        <f t="shared" si="9"/>
        <v>4338.8268099999996</v>
      </c>
      <c r="L68" s="34">
        <f t="shared" si="9"/>
        <v>4445.1404700000003</v>
      </c>
      <c r="M68" s="34">
        <f t="shared" si="9"/>
        <v>4552.0323600000002</v>
      </c>
      <c r="N68" s="34">
        <f t="shared" si="9"/>
        <v>4634.4757600000003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28"/>
    </row>
    <row r="94" spans="1:14" hidden="1" x14ac:dyDescent="0.25">
      <c r="A94" s="18" t="s">
        <v>167</v>
      </c>
      <c r="B94" s="132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2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29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25" t="s">
        <v>182</v>
      </c>
      <c r="C97" s="31"/>
      <c r="D97" s="31"/>
      <c r="E97" s="31"/>
    </row>
    <row r="98" spans="1:14" hidden="1" x14ac:dyDescent="0.25">
      <c r="A98" s="18" t="s">
        <v>183</v>
      </c>
      <c r="B98" s="136" t="s">
        <v>229</v>
      </c>
      <c r="C98" s="32">
        <v>11044</v>
      </c>
      <c r="D98" s="32">
        <v>14173</v>
      </c>
      <c r="E98" s="32"/>
      <c r="F98" s="33">
        <v>15317</v>
      </c>
      <c r="G98" s="33">
        <v>14893.65706</v>
      </c>
      <c r="H98" s="33">
        <v>14062.65706</v>
      </c>
      <c r="I98" s="33">
        <v>13740.65706</v>
      </c>
      <c r="J98" s="33">
        <v>13662.65706</v>
      </c>
      <c r="K98" s="33">
        <v>13840.65706</v>
      </c>
      <c r="L98" s="33">
        <v>13864.65706</v>
      </c>
      <c r="M98" s="33">
        <v>14169.65706</v>
      </c>
      <c r="N98" s="33">
        <v>14531.65706</v>
      </c>
    </row>
    <row r="99" spans="1:14" hidden="1" x14ac:dyDescent="0.25">
      <c r="A99" s="18" t="s">
        <v>183</v>
      </c>
      <c r="B99" s="126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750</v>
      </c>
      <c r="E107" s="32"/>
      <c r="F107" s="33">
        <v>10815</v>
      </c>
      <c r="G107" s="33">
        <v>-1157.65706</v>
      </c>
      <c r="H107" s="33">
        <v>-1157.65706</v>
      </c>
      <c r="I107" s="33">
        <v>-1157.65706</v>
      </c>
      <c r="J107" s="33">
        <v>-1157.65706</v>
      </c>
      <c r="K107" s="33">
        <v>-1157.65706</v>
      </c>
      <c r="L107" s="33">
        <v>-1157.65706</v>
      </c>
      <c r="M107" s="33">
        <v>-1157.65706</v>
      </c>
      <c r="N107" s="33">
        <v>-1157.65706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33" customFormat="1" ht="21" hidden="1" x14ac:dyDescent="0.35">
      <c r="A112" s="18" t="s">
        <v>173</v>
      </c>
      <c r="B112" s="134" t="s">
        <v>239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274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9953</v>
      </c>
      <c r="D121" s="32">
        <f>D9+D74+D98</f>
        <v>14173</v>
      </c>
      <c r="E121" s="32">
        <f t="shared" ref="E121:E127" si="16">D121-C121</f>
        <v>4220</v>
      </c>
      <c r="F121" s="32">
        <f t="shared" ref="F121:N121" si="17">F9+F74+F98</f>
        <v>15317</v>
      </c>
      <c r="G121" s="32">
        <f t="shared" si="17"/>
        <v>14893.65706</v>
      </c>
      <c r="H121" s="32">
        <f t="shared" si="17"/>
        <v>14062.65706</v>
      </c>
      <c r="I121" s="32">
        <f t="shared" si="17"/>
        <v>13740.65706</v>
      </c>
      <c r="J121" s="32">
        <f t="shared" si="17"/>
        <v>13662.65706</v>
      </c>
      <c r="K121" s="32">
        <f t="shared" si="17"/>
        <v>13840.65706</v>
      </c>
      <c r="L121" s="32">
        <f t="shared" si="17"/>
        <v>13864.65706</v>
      </c>
      <c r="M121" s="32">
        <f t="shared" si="17"/>
        <v>14169.65706</v>
      </c>
      <c r="N121" s="32">
        <f t="shared" si="17"/>
        <v>14531.65706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0</v>
      </c>
      <c r="D123" s="32">
        <f t="shared" ref="D123:D127" si="19">D11+D76</f>
        <v>0</v>
      </c>
      <c r="E123" s="32">
        <f t="shared" si="16"/>
        <v>0</v>
      </c>
      <c r="F123" s="32">
        <f t="shared" ref="F123:N123" si="20">F11+F76</f>
        <v>0</v>
      </c>
      <c r="G123" s="32">
        <f t="shared" si="20"/>
        <v>0</v>
      </c>
      <c r="H123" s="32">
        <f t="shared" si="20"/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</row>
    <row r="124" spans="1:14" x14ac:dyDescent="0.25">
      <c r="A124" s="18" t="s">
        <v>192</v>
      </c>
      <c r="B124" s="46" t="s">
        <v>244</v>
      </c>
      <c r="C124" s="32">
        <v>1030.8695399999999</v>
      </c>
      <c r="D124" s="32">
        <f t="shared" si="19"/>
        <v>2593.6823800000002</v>
      </c>
      <c r="E124" s="32">
        <f t="shared" si="16"/>
        <v>1562.8128400000003</v>
      </c>
      <c r="F124" s="32">
        <f t="shared" ref="F124:N124" si="21">F12+F77</f>
        <v>5812.0422500000004</v>
      </c>
      <c r="G124" s="32">
        <f t="shared" si="21"/>
        <v>8595.2738100000006</v>
      </c>
      <c r="H124" s="32">
        <f t="shared" si="21"/>
        <v>8767.17929</v>
      </c>
      <c r="I124" s="32">
        <f t="shared" si="21"/>
        <v>8942.5209099999993</v>
      </c>
      <c r="J124" s="32">
        <f t="shared" si="21"/>
        <v>9121.3723100000007</v>
      </c>
      <c r="K124" s="32">
        <f t="shared" si="21"/>
        <v>9303.7989400000006</v>
      </c>
      <c r="L124" s="32">
        <f t="shared" si="21"/>
        <v>9489.8744299999998</v>
      </c>
      <c r="M124" s="32">
        <f t="shared" si="21"/>
        <v>9710.1857400000008</v>
      </c>
      <c r="N124" s="32">
        <f t="shared" si="21"/>
        <v>9904.3901000000005</v>
      </c>
    </row>
    <row r="125" spans="1:14" x14ac:dyDescent="0.25">
      <c r="A125" s="18" t="s">
        <v>192</v>
      </c>
      <c r="B125" s="46" t="s">
        <v>258</v>
      </c>
      <c r="C125" s="32">
        <v>1155.7285199999999</v>
      </c>
      <c r="D125" s="32">
        <f t="shared" si="19"/>
        <v>573.79584</v>
      </c>
      <c r="E125" s="32">
        <f t="shared" si="16"/>
        <v>-581.93267999999989</v>
      </c>
      <c r="F125" s="32">
        <f t="shared" ref="F125:N125" si="22">F13+F78</f>
        <v>604.12377000000004</v>
      </c>
      <c r="G125" s="32">
        <f t="shared" si="22"/>
        <v>686.58009000000004</v>
      </c>
      <c r="H125" s="32">
        <f t="shared" si="22"/>
        <v>390.37837999999999</v>
      </c>
      <c r="I125" s="32">
        <f t="shared" si="22"/>
        <v>452.93851999999998</v>
      </c>
      <c r="J125" s="32">
        <f t="shared" si="22"/>
        <v>379.15496000000002</v>
      </c>
      <c r="K125" s="32">
        <f t="shared" si="22"/>
        <v>259.36599999999999</v>
      </c>
      <c r="L125" s="32">
        <f t="shared" si="22"/>
        <v>265.85978</v>
      </c>
      <c r="M125" s="32">
        <f t="shared" si="22"/>
        <v>272.77201000000002</v>
      </c>
      <c r="N125" s="32">
        <f t="shared" si="22"/>
        <v>280.13686000000001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0</v>
      </c>
      <c r="D127" s="32">
        <f t="shared" si="19"/>
        <v>0</v>
      </c>
      <c r="E127" s="32">
        <f t="shared" si="16"/>
        <v>0</v>
      </c>
      <c r="F127" s="32">
        <f t="shared" ref="F127:N127" si="24">F15+F80</f>
        <v>0</v>
      </c>
      <c r="G127" s="32">
        <f t="shared" si="24"/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12139.59806</v>
      </c>
      <c r="D129" s="34">
        <f>SUBTOTAL(9,D120:D128)</f>
        <v>17340.478219999997</v>
      </c>
      <c r="E129" s="34">
        <f>D129-C129</f>
        <v>5200.880159999997</v>
      </c>
      <c r="F129" s="34">
        <f t="shared" ref="F129:N129" si="25">SUBTOTAL(9,F120:F128)</f>
        <v>21733.166019999997</v>
      </c>
      <c r="G129" s="34">
        <f t="shared" si="25"/>
        <v>24175.51096</v>
      </c>
      <c r="H129" s="34">
        <f t="shared" si="25"/>
        <v>23220.214729999996</v>
      </c>
      <c r="I129" s="34">
        <f t="shared" si="25"/>
        <v>23136.116489999997</v>
      </c>
      <c r="J129" s="34">
        <f t="shared" si="25"/>
        <v>23163.18433</v>
      </c>
      <c r="K129" s="34">
        <f t="shared" si="25"/>
        <v>23403.822</v>
      </c>
      <c r="L129" s="34">
        <f t="shared" si="25"/>
        <v>23620.39127</v>
      </c>
      <c r="M129" s="34">
        <f t="shared" si="25"/>
        <v>24152.614809999999</v>
      </c>
      <c r="N129" s="34">
        <f t="shared" si="25"/>
        <v>24716.184020000001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8656.4902199999997</v>
      </c>
      <c r="D132" s="32">
        <f t="shared" ref="D132:D135" si="26">D20+D85</f>
        <v>14075.39782</v>
      </c>
      <c r="E132" s="32">
        <f>D132-C132</f>
        <v>5418.9076000000005</v>
      </c>
      <c r="F132" s="32">
        <f t="shared" ref="F132:N132" si="27">F20+F85</f>
        <v>27680.938989999999</v>
      </c>
      <c r="G132" s="32">
        <f t="shared" si="27"/>
        <v>18817.015729999999</v>
      </c>
      <c r="H132" s="32">
        <f t="shared" si="27"/>
        <v>17020.973549999999</v>
      </c>
      <c r="I132" s="32">
        <f t="shared" si="27"/>
        <v>16825.482599999999</v>
      </c>
      <c r="J132" s="32">
        <f t="shared" si="27"/>
        <v>16730.234909999999</v>
      </c>
      <c r="K132" s="32">
        <f t="shared" si="27"/>
        <v>16848.499680000001</v>
      </c>
      <c r="L132" s="32">
        <f t="shared" si="27"/>
        <v>16899.44426</v>
      </c>
      <c r="M132" s="32">
        <f t="shared" si="27"/>
        <v>17282.79665</v>
      </c>
      <c r="N132" s="32">
        <f t="shared" si="27"/>
        <v>17668.55413</v>
      </c>
    </row>
    <row r="133" spans="1:14" x14ac:dyDescent="0.25">
      <c r="A133" s="18" t="s">
        <v>192</v>
      </c>
      <c r="B133" s="46" t="s">
        <v>248</v>
      </c>
      <c r="C133" s="32">
        <v>25.758120000000002</v>
      </c>
      <c r="D133" s="32">
        <f t="shared" si="26"/>
        <v>-29.71339</v>
      </c>
      <c r="E133" s="32">
        <f>D133-C133</f>
        <v>-55.471510000000002</v>
      </c>
      <c r="F133" s="32">
        <f t="shared" ref="F133:N133" si="28">F21+F86</f>
        <v>-23.6206</v>
      </c>
      <c r="G133" s="32">
        <f t="shared" si="28"/>
        <v>-21.051580000000001</v>
      </c>
      <c r="H133" s="32">
        <f t="shared" si="28"/>
        <v>-9.7978100000000001</v>
      </c>
      <c r="I133" s="32">
        <f t="shared" si="28"/>
        <v>-5.1351399999999998</v>
      </c>
      <c r="J133" s="32">
        <f t="shared" si="28"/>
        <v>-2.4065699999999999</v>
      </c>
      <c r="K133" s="32">
        <f t="shared" si="28"/>
        <v>-1.5831599999999999</v>
      </c>
      <c r="L133" s="32">
        <f t="shared" si="28"/>
        <v>-1.66153</v>
      </c>
      <c r="M133" s="32">
        <f t="shared" si="28"/>
        <v>-1.60144</v>
      </c>
      <c r="N133" s="32">
        <f t="shared" si="28"/>
        <v>-0.81972999999999996</v>
      </c>
    </row>
    <row r="134" spans="1:14" x14ac:dyDescent="0.25">
      <c r="A134" s="18" t="s">
        <v>192</v>
      </c>
      <c r="B134" s="46" t="s">
        <v>259</v>
      </c>
      <c r="C134" s="32">
        <v>2828.3822</v>
      </c>
      <c r="D134" s="32">
        <f t="shared" si="26"/>
        <v>3365.8704899999998</v>
      </c>
      <c r="E134" s="32">
        <f>D134-C134</f>
        <v>537.48828999999978</v>
      </c>
      <c r="F134" s="32">
        <f t="shared" ref="F134:N134" si="29">F22+F87</f>
        <v>4031.2430199999999</v>
      </c>
      <c r="G134" s="32">
        <f t="shared" si="29"/>
        <v>3276.3357500000002</v>
      </c>
      <c r="H134" s="32">
        <f t="shared" si="29"/>
        <v>4060.2545</v>
      </c>
      <c r="I134" s="32">
        <f t="shared" si="29"/>
        <v>4101.3824500000001</v>
      </c>
      <c r="J134" s="32">
        <f t="shared" si="29"/>
        <v>4160.5277800000003</v>
      </c>
      <c r="K134" s="32">
        <f t="shared" si="29"/>
        <v>4227.01487</v>
      </c>
      <c r="L134" s="32">
        <f t="shared" si="29"/>
        <v>4313.9769699999997</v>
      </c>
      <c r="M134" s="32">
        <f t="shared" si="29"/>
        <v>4371.0697700000001</v>
      </c>
      <c r="N134" s="32">
        <f t="shared" si="29"/>
        <v>4449.0447599999998</v>
      </c>
    </row>
    <row r="135" spans="1:14" x14ac:dyDescent="0.25">
      <c r="A135" s="18" t="s">
        <v>192</v>
      </c>
      <c r="B135" s="46" t="s">
        <v>249</v>
      </c>
      <c r="C135" s="32">
        <v>502.58064000000002</v>
      </c>
      <c r="D135" s="32">
        <f t="shared" si="26"/>
        <v>502.5</v>
      </c>
      <c r="E135" s="32">
        <f>D135-C135</f>
        <v>-8.0640000000016698E-2</v>
      </c>
      <c r="F135" s="32">
        <f t="shared" ref="F135:N135" si="30">F23+F88</f>
        <v>507.52692000000002</v>
      </c>
      <c r="G135" s="32">
        <f t="shared" si="30"/>
        <v>513.43556000000001</v>
      </c>
      <c r="H135" s="32">
        <f t="shared" si="30"/>
        <v>513.70426999999995</v>
      </c>
      <c r="I135" s="32">
        <f t="shared" si="30"/>
        <v>513.97834999999998</v>
      </c>
      <c r="J135" s="32">
        <f t="shared" si="30"/>
        <v>513.88270999999997</v>
      </c>
      <c r="K135" s="32">
        <f t="shared" si="30"/>
        <v>514.16035999999997</v>
      </c>
      <c r="L135" s="32">
        <f t="shared" si="30"/>
        <v>514.44357000000002</v>
      </c>
      <c r="M135" s="32">
        <f t="shared" si="30"/>
        <v>514.73244</v>
      </c>
      <c r="N135" s="32">
        <f t="shared" si="30"/>
        <v>515.02709000000004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12013.21118</v>
      </c>
      <c r="D137" s="34">
        <f>SUBTOTAL(9,D131:D136)</f>
        <v>17914.054919999999</v>
      </c>
      <c r="E137" s="34">
        <f>D137-C137</f>
        <v>5900.8437399999984</v>
      </c>
      <c r="F137" s="34">
        <f t="shared" ref="F137:N137" si="31">SUBTOTAL(9,F131:F136)</f>
        <v>32196.088330000002</v>
      </c>
      <c r="G137" s="34">
        <f t="shared" si="31"/>
        <v>22585.73546</v>
      </c>
      <c r="H137" s="34">
        <f t="shared" si="31"/>
        <v>21585.134509999996</v>
      </c>
      <c r="I137" s="34">
        <f t="shared" si="31"/>
        <v>21435.708260000003</v>
      </c>
      <c r="J137" s="34">
        <f t="shared" si="31"/>
        <v>21402.238830000002</v>
      </c>
      <c r="K137" s="34">
        <f t="shared" si="31"/>
        <v>21588.091750000003</v>
      </c>
      <c r="L137" s="34">
        <f t="shared" si="31"/>
        <v>21726.203269999998</v>
      </c>
      <c r="M137" s="34">
        <f t="shared" si="31"/>
        <v>22166.99742</v>
      </c>
      <c r="N137" s="34">
        <f t="shared" si="31"/>
        <v>22631.806250000001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126.38688000000002</v>
      </c>
      <c r="D139" s="34">
        <f>D129-D137</f>
        <v>-573.57670000000144</v>
      </c>
      <c r="E139" s="34">
        <f>D139-C139</f>
        <v>-699.96358000000146</v>
      </c>
      <c r="F139" s="34">
        <f t="shared" ref="F139:N139" si="32">F129-F137</f>
        <v>-10462.922310000005</v>
      </c>
      <c r="G139" s="34">
        <f t="shared" si="32"/>
        <v>1589.7754999999997</v>
      </c>
      <c r="H139" s="34">
        <f t="shared" si="32"/>
        <v>1635.0802199999998</v>
      </c>
      <c r="I139" s="34">
        <f t="shared" si="32"/>
        <v>1700.4082299999936</v>
      </c>
      <c r="J139" s="34">
        <f t="shared" si="32"/>
        <v>1760.945499999998</v>
      </c>
      <c r="K139" s="34">
        <f t="shared" si="32"/>
        <v>1815.7302499999969</v>
      </c>
      <c r="L139" s="34">
        <f t="shared" si="32"/>
        <v>1894.1880000000019</v>
      </c>
      <c r="M139" s="34">
        <f t="shared" si="32"/>
        <v>1985.6173899999994</v>
      </c>
      <c r="N139" s="34">
        <f t="shared" si="32"/>
        <v>2084.3777699999991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4485.5679900000005</v>
      </c>
      <c r="D144" s="32">
        <f>D152+D153+D154-D142-D143-D145-D146-D164+D107</f>
        <v>23839.916389999999</v>
      </c>
      <c r="E144" s="32">
        <f>D144-C144</f>
        <v>19354.348399999999</v>
      </c>
      <c r="F144" s="32">
        <f t="shared" ref="F144:N144" si="35">F152+F153+F154-F142-F143-F145-F146-F164+F107</f>
        <v>20029.570489999998</v>
      </c>
      <c r="G144" s="32">
        <f t="shared" si="35"/>
        <v>7305.9538800000009</v>
      </c>
      <c r="H144" s="32">
        <f t="shared" si="35"/>
        <v>9900.0764100000015</v>
      </c>
      <c r="I144" s="32">
        <f t="shared" si="35"/>
        <v>4560.3558400000002</v>
      </c>
      <c r="J144" s="32">
        <f t="shared" si="35"/>
        <v>3764.7984600000004</v>
      </c>
      <c r="K144" s="32">
        <f t="shared" si="35"/>
        <v>2522.4621899999997</v>
      </c>
      <c r="L144" s="32">
        <f t="shared" si="35"/>
        <v>2551.2055700000005</v>
      </c>
      <c r="M144" s="32">
        <f t="shared" si="35"/>
        <v>2566.23983</v>
      </c>
      <c r="N144" s="32">
        <f t="shared" si="35"/>
        <v>2550.7132500000002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4485.5679900000005</v>
      </c>
      <c r="D148" s="34">
        <f>SUBTOTAL(9,D141:D147)</f>
        <v>23839.916389999999</v>
      </c>
      <c r="E148" s="34">
        <f>D148-C148</f>
        <v>19354.348399999999</v>
      </c>
      <c r="F148" s="34">
        <f t="shared" ref="F148:N148" si="38">SUBTOTAL(9,F141:F147)</f>
        <v>20029.570489999998</v>
      </c>
      <c r="G148" s="34">
        <f t="shared" si="38"/>
        <v>7305.9538800000009</v>
      </c>
      <c r="H148" s="34">
        <f t="shared" si="38"/>
        <v>9900.0764100000015</v>
      </c>
      <c r="I148" s="34">
        <f t="shared" si="38"/>
        <v>4560.3558400000002</v>
      </c>
      <c r="J148" s="34">
        <f t="shared" si="38"/>
        <v>3764.7984600000004</v>
      </c>
      <c r="K148" s="34">
        <f t="shared" si="38"/>
        <v>2522.4621899999997</v>
      </c>
      <c r="L148" s="34">
        <f t="shared" si="38"/>
        <v>2551.2055700000005</v>
      </c>
      <c r="M148" s="34">
        <f t="shared" si="38"/>
        <v>2566.23983</v>
      </c>
      <c r="N148" s="34">
        <f t="shared" si="38"/>
        <v>2550.7132500000002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454.87284</v>
      </c>
      <c r="D152" s="32">
        <f t="shared" ref="D152:D154" si="39">D62</f>
        <v>7046.1554400000005</v>
      </c>
      <c r="E152" s="32">
        <f>D152-C152</f>
        <v>6591.2826000000005</v>
      </c>
      <c r="F152" s="32">
        <f t="shared" ref="F152:N152" si="40">F62</f>
        <v>285.06634000000003</v>
      </c>
      <c r="G152" s="32">
        <f t="shared" si="40"/>
        <v>65.701059999999998</v>
      </c>
      <c r="H152" s="32">
        <f t="shared" si="40"/>
        <v>1049.26225</v>
      </c>
      <c r="I152" s="32">
        <f t="shared" si="40"/>
        <v>2110.7875199999999</v>
      </c>
      <c r="J152" s="32">
        <f t="shared" si="40"/>
        <v>1462.0545199999999</v>
      </c>
      <c r="K152" s="32">
        <f t="shared" si="40"/>
        <v>0</v>
      </c>
      <c r="L152" s="32">
        <f t="shared" si="40"/>
        <v>180.13901999999999</v>
      </c>
      <c r="M152" s="32">
        <f t="shared" si="40"/>
        <v>0</v>
      </c>
      <c r="N152" s="32">
        <f t="shared" si="40"/>
        <v>189.30774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2871.5574499999998</v>
      </c>
      <c r="D153" s="32">
        <f t="shared" si="39"/>
        <v>9520.6788899999992</v>
      </c>
      <c r="E153" s="32">
        <f>D153-C153</f>
        <v>6649.121439999999</v>
      </c>
      <c r="F153" s="32">
        <f t="shared" ref="F153:N153" si="41">F63</f>
        <v>3894.1446700000001</v>
      </c>
      <c r="G153" s="32">
        <f t="shared" si="41"/>
        <v>6658.7913399999998</v>
      </c>
      <c r="H153" s="32">
        <f t="shared" si="41"/>
        <v>9201.8616500000007</v>
      </c>
      <c r="I153" s="32">
        <f t="shared" si="41"/>
        <v>2885.7830300000001</v>
      </c>
      <c r="J153" s="32">
        <f t="shared" si="41"/>
        <v>2773.8885100000002</v>
      </c>
      <c r="K153" s="32">
        <f t="shared" si="41"/>
        <v>3006.4237899999998</v>
      </c>
      <c r="L153" s="32">
        <f t="shared" si="41"/>
        <v>2893.1515800000002</v>
      </c>
      <c r="M153" s="32">
        <f t="shared" si="41"/>
        <v>3139.38562</v>
      </c>
      <c r="N153" s="32">
        <f t="shared" si="41"/>
        <v>3014.57132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1285.73892</v>
      </c>
      <c r="D154" s="32">
        <f t="shared" si="39"/>
        <v>6700.152</v>
      </c>
      <c r="E154" s="32">
        <f>D154-C154</f>
        <v>5414.4130800000003</v>
      </c>
      <c r="F154" s="32">
        <f t="shared" ref="F154:N154" si="42">F64</f>
        <v>5387.0847700000004</v>
      </c>
      <c r="G154" s="32">
        <f t="shared" si="42"/>
        <v>2173.2174</v>
      </c>
      <c r="H154" s="32">
        <f t="shared" si="42"/>
        <v>1282.35914</v>
      </c>
      <c r="I154" s="32">
        <f t="shared" si="42"/>
        <v>1264.32339</v>
      </c>
      <c r="J154" s="32">
        <f t="shared" si="42"/>
        <v>1289.7689700000001</v>
      </c>
      <c r="K154" s="32">
        <f t="shared" si="42"/>
        <v>1332.40302</v>
      </c>
      <c r="L154" s="32">
        <f t="shared" si="42"/>
        <v>1371.84987</v>
      </c>
      <c r="M154" s="32">
        <f t="shared" si="42"/>
        <v>1412.6467399999999</v>
      </c>
      <c r="N154" s="32">
        <f t="shared" si="42"/>
        <v>1430.5967000000001</v>
      </c>
    </row>
    <row r="155" spans="1:14" x14ac:dyDescent="0.25">
      <c r="A155" s="18" t="s">
        <v>192</v>
      </c>
      <c r="B155" s="48" t="s">
        <v>215</v>
      </c>
      <c r="C155" s="32">
        <v>-0.21433999999931075</v>
      </c>
      <c r="D155" s="32">
        <f>D139+D148-D152-D153-D154-D156</f>
        <v>-0.64664000000266242</v>
      </c>
      <c r="E155" s="32">
        <f>D155-C155</f>
        <v>-0.43230000000335167</v>
      </c>
      <c r="F155" s="32">
        <f t="shared" ref="F155:N155" si="43">F139+F148-F152-F153-F154-F156</f>
        <v>0.35239999999339489</v>
      </c>
      <c r="G155" s="32">
        <f t="shared" si="43"/>
        <v>-1.980419999998503</v>
      </c>
      <c r="H155" s="32">
        <f t="shared" si="43"/>
        <v>1.6735900000007859</v>
      </c>
      <c r="I155" s="32">
        <f t="shared" si="43"/>
        <v>-0.1298700000061217</v>
      </c>
      <c r="J155" s="32">
        <f t="shared" si="43"/>
        <v>3.1959999997980049E-2</v>
      </c>
      <c r="K155" s="32">
        <f t="shared" si="43"/>
        <v>-0.63437000000271837</v>
      </c>
      <c r="L155" s="32">
        <f t="shared" si="43"/>
        <v>0.25310000000217769</v>
      </c>
      <c r="M155" s="32">
        <f t="shared" si="43"/>
        <v>-0.17514000000005581</v>
      </c>
      <c r="N155" s="32">
        <f t="shared" si="43"/>
        <v>0.61525999999958003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4611.9548700000005</v>
      </c>
      <c r="D158" s="34">
        <f>SUBTOTAL(9,D150:D157)</f>
        <v>23266.339689999997</v>
      </c>
      <c r="E158" s="34">
        <f>D158-C158</f>
        <v>18654.384819999996</v>
      </c>
      <c r="F158" s="34">
        <f t="shared" ref="F158:N158" si="45">SUBTOTAL(9,F150:F157)</f>
        <v>9566.6481799999929</v>
      </c>
      <c r="G158" s="34">
        <f t="shared" si="45"/>
        <v>8895.7293800000025</v>
      </c>
      <c r="H158" s="34">
        <f t="shared" si="45"/>
        <v>11535.156630000001</v>
      </c>
      <c r="I158" s="34">
        <f t="shared" si="45"/>
        <v>6260.7640699999938</v>
      </c>
      <c r="J158" s="34">
        <f t="shared" si="45"/>
        <v>5525.743959999998</v>
      </c>
      <c r="K158" s="34">
        <f t="shared" si="45"/>
        <v>4338.1924399999971</v>
      </c>
      <c r="L158" s="34">
        <f t="shared" si="45"/>
        <v>4445.393570000002</v>
      </c>
      <c r="M158" s="34">
        <f t="shared" si="45"/>
        <v>4551.8572199999999</v>
      </c>
      <c r="N158" s="34">
        <f t="shared" si="45"/>
        <v>4635.0910199999998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-126.38688000000002</v>
      </c>
      <c r="D160" s="34">
        <f>D148-D158</f>
        <v>573.57670000000144</v>
      </c>
      <c r="E160" s="34">
        <f>D160-C160</f>
        <v>699.96358000000146</v>
      </c>
      <c r="F160" s="34">
        <f t="shared" ref="F160:N160" si="46">F148-F158</f>
        <v>10462.922310000005</v>
      </c>
      <c r="G160" s="34">
        <f t="shared" si="46"/>
        <v>-1589.7755000000016</v>
      </c>
      <c r="H160" s="34">
        <f t="shared" si="46"/>
        <v>-1635.0802199999998</v>
      </c>
      <c r="I160" s="34">
        <f t="shared" si="46"/>
        <v>-1700.4082299999936</v>
      </c>
      <c r="J160" s="34">
        <f t="shared" si="46"/>
        <v>-1760.9454999999975</v>
      </c>
      <c r="K160" s="34">
        <f t="shared" si="46"/>
        <v>-1815.7302499999973</v>
      </c>
      <c r="L160" s="34">
        <f t="shared" si="46"/>
        <v>-1894.1880000000015</v>
      </c>
      <c r="M160" s="34">
        <f t="shared" si="46"/>
        <v>-1985.6173899999999</v>
      </c>
      <c r="N160" s="34">
        <f t="shared" si="46"/>
        <v>-2084.3777699999996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-1.8189894035458565E-12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126.60122</v>
      </c>
      <c r="D164" s="33">
        <f>D29</f>
        <v>177.06994</v>
      </c>
      <c r="E164" s="32">
        <f>D164-C164</f>
        <v>50.468720000000005</v>
      </c>
      <c r="F164" s="33">
        <f t="shared" ref="F164:N164" si="48">F29</f>
        <v>351.72528999999997</v>
      </c>
      <c r="G164" s="33">
        <f t="shared" si="48"/>
        <v>434.09886</v>
      </c>
      <c r="H164" s="33">
        <f t="shared" si="48"/>
        <v>475.74957000000001</v>
      </c>
      <c r="I164" s="33">
        <f t="shared" si="48"/>
        <v>542.88103999999998</v>
      </c>
      <c r="J164" s="33">
        <f t="shared" si="48"/>
        <v>603.25648000000001</v>
      </c>
      <c r="K164" s="33">
        <f t="shared" si="48"/>
        <v>658.70755999999994</v>
      </c>
      <c r="L164" s="33">
        <f t="shared" si="48"/>
        <v>736.27783999999997</v>
      </c>
      <c r="M164" s="33">
        <f t="shared" si="48"/>
        <v>828.13547000000005</v>
      </c>
      <c r="N164" s="33">
        <f t="shared" si="48"/>
        <v>926.10545000000002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5"/>
  <sheetViews>
    <sheetView showGridLines="0" topLeftCell="B119" zoomScale="85" zoomScaleNormal="85" workbookViewId="0">
      <selection activeCell="C152" sqref="C152:C156"/>
    </sheetView>
  </sheetViews>
  <sheetFormatPr defaultRowHeight="15" x14ac:dyDescent="0.25"/>
  <cols>
    <col min="1" max="1" width="14.7109375" style="51" hidden="1" customWidth="1"/>
    <col min="2" max="2" width="70" customWidth="1"/>
    <col min="3" max="4" width="18.85546875" customWidth="1"/>
    <col min="5" max="5" width="0" hidden="1" customWidth="1"/>
    <col min="6" max="13" width="18.85546875" customWidth="1"/>
    <col min="14" max="14" width="18.7109375" customWidth="1"/>
  </cols>
  <sheetData>
    <row r="1" spans="1:14" s="1" customFormat="1" hidden="1" x14ac:dyDescent="0.25">
      <c r="A1" s="2" t="s">
        <v>0</v>
      </c>
      <c r="B1" s="1" t="s">
        <v>271</v>
      </c>
    </row>
    <row r="2" spans="1:14" ht="18.75" hidden="1" x14ac:dyDescent="0.3">
      <c r="A2" s="18" t="s">
        <v>167</v>
      </c>
      <c r="B2" s="22" t="s">
        <v>168</v>
      </c>
    </row>
    <row r="3" spans="1:14" ht="18.75" hidden="1" x14ac:dyDescent="0.3">
      <c r="A3" s="18" t="s">
        <v>169</v>
      </c>
      <c r="B3" s="22" t="s">
        <v>172</v>
      </c>
      <c r="F3" s="24">
        <f>LEFT(D5,4)+1</f>
        <v>2022</v>
      </c>
      <c r="G3" s="24">
        <f t="shared" ref="G3:N4" si="0">F3+1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</row>
    <row r="4" spans="1:14" hidden="1" x14ac:dyDescent="0.25">
      <c r="A4" s="18" t="s">
        <v>173</v>
      </c>
      <c r="B4" s="25">
        <f>LEFT(D5,4)-1</f>
        <v>2020</v>
      </c>
      <c r="C4" s="25">
        <f>RIGHT(D5,2)-1</f>
        <v>21</v>
      </c>
      <c r="D4" s="25" t="s">
        <v>55</v>
      </c>
      <c r="E4" s="26"/>
      <c r="F4" s="25">
        <f>RIGHT(D5,2)+1</f>
        <v>23</v>
      </c>
      <c r="G4" s="25">
        <f t="shared" si="0"/>
        <v>24</v>
      </c>
      <c r="H4" s="25">
        <f t="shared" si="0"/>
        <v>25</v>
      </c>
      <c r="I4" s="25">
        <f t="shared" si="0"/>
        <v>26</v>
      </c>
      <c r="J4" s="25">
        <f t="shared" si="0"/>
        <v>27</v>
      </c>
      <c r="K4" s="25">
        <f t="shared" si="0"/>
        <v>28</v>
      </c>
      <c r="L4" s="25">
        <f t="shared" si="0"/>
        <v>29</v>
      </c>
      <c r="M4" s="25">
        <f t="shared" si="0"/>
        <v>30</v>
      </c>
      <c r="N4" s="25">
        <f t="shared" si="0"/>
        <v>31</v>
      </c>
    </row>
    <row r="5" spans="1:14" hidden="1" x14ac:dyDescent="0.25">
      <c r="A5" s="18" t="s">
        <v>173</v>
      </c>
      <c r="C5" s="27" t="str">
        <f>B4&amp;"/"&amp;C4</f>
        <v>2020/21</v>
      </c>
      <c r="D5" s="27" t="s">
        <v>294</v>
      </c>
      <c r="E5" s="27" t="s">
        <v>77</v>
      </c>
      <c r="F5" s="27" t="str">
        <f t="shared" ref="F5:N5" si="1">F3&amp;"/"&amp;F4</f>
        <v>2022/23</v>
      </c>
      <c r="G5" s="27" t="str">
        <f t="shared" si="1"/>
        <v>2023/24</v>
      </c>
      <c r="H5" s="27" t="str">
        <f t="shared" si="1"/>
        <v>2024/25</v>
      </c>
      <c r="I5" s="27" t="str">
        <f t="shared" si="1"/>
        <v>2025/26</v>
      </c>
      <c r="J5" s="27" t="str">
        <f t="shared" si="1"/>
        <v>2026/27</v>
      </c>
      <c r="K5" s="27" t="str">
        <f t="shared" si="1"/>
        <v>2027/28</v>
      </c>
      <c r="L5" s="27" t="str">
        <f t="shared" si="1"/>
        <v>2028/29</v>
      </c>
      <c r="M5" s="27" t="str">
        <f t="shared" si="1"/>
        <v>2029/30</v>
      </c>
      <c r="N5" s="27" t="str">
        <f t="shared" si="1"/>
        <v>2030/31</v>
      </c>
    </row>
    <row r="6" spans="1:14" hidden="1" x14ac:dyDescent="0.25">
      <c r="A6" s="18" t="s">
        <v>173</v>
      </c>
      <c r="B6" s="28"/>
      <c r="C6" s="29" t="str">
        <f>IF(D4="LTP","AP","LTP")</f>
        <v>AP</v>
      </c>
      <c r="D6" s="29" t="str">
        <f>IF(D4="LTP","LTP","AP")</f>
        <v>LTP</v>
      </c>
      <c r="E6" s="29"/>
      <c r="F6" s="29" t="str">
        <f>D6</f>
        <v>LTP</v>
      </c>
      <c r="G6" s="29" t="str">
        <f t="shared" ref="G6:N6" si="2">F6</f>
        <v>LTP</v>
      </c>
      <c r="H6" s="29" t="str">
        <f t="shared" si="2"/>
        <v>LTP</v>
      </c>
      <c r="I6" s="29" t="str">
        <f t="shared" si="2"/>
        <v>LTP</v>
      </c>
      <c r="J6" s="29" t="str">
        <f t="shared" si="2"/>
        <v>LTP</v>
      </c>
      <c r="K6" s="29" t="str">
        <f t="shared" si="2"/>
        <v>LTP</v>
      </c>
      <c r="L6" s="29" t="str">
        <f t="shared" si="2"/>
        <v>LTP</v>
      </c>
      <c r="M6" s="29" t="str">
        <f t="shared" si="2"/>
        <v>LTP</v>
      </c>
      <c r="N6" s="29" t="str">
        <f t="shared" si="2"/>
        <v>LTP</v>
      </c>
    </row>
    <row r="7" spans="1:14" hidden="1" x14ac:dyDescent="0.25">
      <c r="A7" s="18" t="s">
        <v>176</v>
      </c>
      <c r="B7" s="137" t="s">
        <v>67</v>
      </c>
      <c r="C7" s="30" t="s">
        <v>179</v>
      </c>
      <c r="D7" s="30" t="s">
        <v>179</v>
      </c>
      <c r="E7" s="30" t="s">
        <v>179</v>
      </c>
      <c r="F7" s="30" t="s">
        <v>179</v>
      </c>
      <c r="G7" s="30" t="s">
        <v>179</v>
      </c>
      <c r="H7" s="30" t="s">
        <v>179</v>
      </c>
      <c r="I7" s="30" t="s">
        <v>179</v>
      </c>
      <c r="J7" s="30" t="s">
        <v>179</v>
      </c>
      <c r="K7" s="30" t="s">
        <v>179</v>
      </c>
      <c r="L7" s="30" t="s">
        <v>179</v>
      </c>
      <c r="M7" s="30" t="s">
        <v>179</v>
      </c>
      <c r="N7" s="30" t="s">
        <v>179</v>
      </c>
    </row>
    <row r="8" spans="1:14" hidden="1" x14ac:dyDescent="0.25">
      <c r="A8" s="18" t="s">
        <v>180</v>
      </c>
      <c r="B8" s="138" t="s">
        <v>182</v>
      </c>
      <c r="C8" s="31"/>
      <c r="D8" s="31"/>
      <c r="E8" s="31"/>
    </row>
    <row r="9" spans="1:14" hidden="1" x14ac:dyDescent="0.25">
      <c r="A9" s="18" t="s">
        <v>173</v>
      </c>
      <c r="B9" s="139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</row>
    <row r="10" spans="1:14" hidden="1" x14ac:dyDescent="0.25">
      <c r="A10" s="18" t="s">
        <v>173</v>
      </c>
      <c r="B10" s="139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</row>
    <row r="11" spans="1:14" hidden="1" x14ac:dyDescent="0.25">
      <c r="A11" s="18" t="s">
        <v>183</v>
      </c>
      <c r="B11" s="139" t="s">
        <v>295</v>
      </c>
      <c r="C11" s="32">
        <v>10</v>
      </c>
      <c r="D11" s="32">
        <v>12</v>
      </c>
      <c r="E11" s="32"/>
      <c r="F11" s="33">
        <v>12.36</v>
      </c>
      <c r="G11" s="33">
        <v>12.7308</v>
      </c>
      <c r="H11" s="33">
        <v>12.98542</v>
      </c>
      <c r="I11" s="33">
        <v>13.374980000000001</v>
      </c>
      <c r="J11" s="33">
        <v>13.64249</v>
      </c>
      <c r="K11" s="33">
        <v>14.05176</v>
      </c>
      <c r="L11" s="33">
        <v>14.47331</v>
      </c>
      <c r="M11" s="33">
        <v>14.907500000000001</v>
      </c>
      <c r="N11" s="33">
        <v>15.20566</v>
      </c>
    </row>
    <row r="12" spans="1:14" hidden="1" x14ac:dyDescent="0.25">
      <c r="A12" s="18" t="s">
        <v>183</v>
      </c>
      <c r="B12" s="139" t="s">
        <v>244</v>
      </c>
      <c r="C12" s="32">
        <v>3255.8242700000001</v>
      </c>
      <c r="D12" s="32">
        <v>4823.7758299999996</v>
      </c>
      <c r="E12" s="32"/>
      <c r="F12" s="33">
        <v>4958.598</v>
      </c>
      <c r="G12" s="33">
        <v>5068.6428299999998</v>
      </c>
      <c r="H12" s="33">
        <v>5172.1799199999996</v>
      </c>
      <c r="I12" s="33">
        <v>5287.0677800000003</v>
      </c>
      <c r="J12" s="33">
        <v>5392.8444300000001</v>
      </c>
      <c r="K12" s="33">
        <v>5512.7248399999999</v>
      </c>
      <c r="L12" s="33">
        <v>5642.6001900000001</v>
      </c>
      <c r="M12" s="33">
        <v>5768.2808599999998</v>
      </c>
      <c r="N12" s="33">
        <v>5883.6469699999998</v>
      </c>
    </row>
    <row r="13" spans="1:14" hidden="1" x14ac:dyDescent="0.25">
      <c r="A13" s="18" t="s">
        <v>183</v>
      </c>
      <c r="B13" s="139" t="s">
        <v>258</v>
      </c>
      <c r="C13" s="32">
        <v>751.15859999999998</v>
      </c>
      <c r="D13" s="32">
        <v>663.64747999999997</v>
      </c>
      <c r="E13" s="32"/>
      <c r="F13" s="33">
        <v>679.57503999999994</v>
      </c>
      <c r="G13" s="33">
        <v>689.76867000000004</v>
      </c>
      <c r="H13" s="33">
        <v>701.49464999999998</v>
      </c>
      <c r="I13" s="33">
        <v>726.30652999999995</v>
      </c>
      <c r="J13" s="33">
        <v>742.28543999999999</v>
      </c>
      <c r="K13" s="33">
        <v>751.46142999999995</v>
      </c>
      <c r="L13" s="33">
        <v>777.58255999999994</v>
      </c>
      <c r="M13" s="33">
        <v>797.79939000000002</v>
      </c>
      <c r="N13" s="33">
        <v>819.33995000000004</v>
      </c>
    </row>
    <row r="14" spans="1:14" hidden="1" x14ac:dyDescent="0.25">
      <c r="A14" s="18" t="s">
        <v>183</v>
      </c>
      <c r="B14" s="139"/>
      <c r="C14" s="32">
        <v>0</v>
      </c>
      <c r="D14" s="32">
        <v>0</v>
      </c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idden="1" x14ac:dyDescent="0.25">
      <c r="A15" s="18" t="s">
        <v>183</v>
      </c>
      <c r="B15" s="139" t="s">
        <v>298</v>
      </c>
      <c r="C15" s="32">
        <v>62.925069999999998</v>
      </c>
      <c r="D15" s="32">
        <v>22.686</v>
      </c>
      <c r="E15" s="32"/>
      <c r="F15" s="33">
        <v>23.366579999999999</v>
      </c>
      <c r="G15" s="33">
        <v>23.833909999999999</v>
      </c>
      <c r="H15" s="33">
        <v>24.310590000000001</v>
      </c>
      <c r="I15" s="33">
        <v>24.796800000000001</v>
      </c>
      <c r="J15" s="33">
        <v>25.292729999999999</v>
      </c>
      <c r="K15" s="33">
        <v>25.798590000000001</v>
      </c>
      <c r="L15" s="33">
        <v>26.31456</v>
      </c>
      <c r="M15" s="33">
        <v>26.84085</v>
      </c>
      <c r="N15" s="33">
        <v>27.377669999999998</v>
      </c>
    </row>
    <row r="16" spans="1:14" hidden="1" x14ac:dyDescent="0.25">
      <c r="A16" s="18" t="s">
        <v>173</v>
      </c>
      <c r="B16" s="139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 hidden="1" thickBot="1" x14ac:dyDescent="0.3">
      <c r="A17" s="18" t="s">
        <v>173</v>
      </c>
      <c r="B17" s="140" t="s">
        <v>191</v>
      </c>
      <c r="C17" s="34">
        <f>SUBTOTAL(9,C8:C16)</f>
        <v>4079.9079399999996</v>
      </c>
      <c r="D17" s="34">
        <f>SUBTOTAL(9,D8:D16)</f>
        <v>5522.1093099999989</v>
      </c>
      <c r="E17" s="34"/>
      <c r="F17" s="34">
        <f t="shared" ref="F17:N17" si="3">SUBTOTAL(9,F8:F16)</f>
        <v>5673.8996199999992</v>
      </c>
      <c r="G17" s="34">
        <f t="shared" si="3"/>
        <v>5794.9762100000007</v>
      </c>
      <c r="H17" s="34">
        <f t="shared" si="3"/>
        <v>5910.9705799999992</v>
      </c>
      <c r="I17" s="34">
        <f t="shared" si="3"/>
        <v>6051.5460899999998</v>
      </c>
      <c r="J17" s="34">
        <f t="shared" si="3"/>
        <v>6174.0650900000001</v>
      </c>
      <c r="K17" s="34">
        <f t="shared" si="3"/>
        <v>6304.0366200000008</v>
      </c>
      <c r="L17" s="34">
        <f t="shared" si="3"/>
        <v>6460.9706200000001</v>
      </c>
      <c r="M17" s="34">
        <f t="shared" si="3"/>
        <v>6607.8285999999998</v>
      </c>
      <c r="N17" s="34">
        <f t="shared" si="3"/>
        <v>6745.5702499999989</v>
      </c>
    </row>
    <row r="18" spans="1:14" hidden="1" x14ac:dyDescent="0.25">
      <c r="A18" s="18" t="s">
        <v>173</v>
      </c>
      <c r="B18" s="141"/>
    </row>
    <row r="19" spans="1:14" hidden="1" x14ac:dyDescent="0.25">
      <c r="A19" s="18" t="s">
        <v>180</v>
      </c>
      <c r="B19" s="138" t="s">
        <v>195</v>
      </c>
      <c r="C19" s="31"/>
      <c r="D19" s="31"/>
      <c r="E19" s="31"/>
    </row>
    <row r="20" spans="1:14" hidden="1" x14ac:dyDescent="0.25">
      <c r="A20" s="18" t="s">
        <v>183</v>
      </c>
      <c r="B20" s="139" t="s">
        <v>247</v>
      </c>
      <c r="C20" s="32">
        <v>10201.46673</v>
      </c>
      <c r="D20" s="32">
        <v>10461.420169999999</v>
      </c>
      <c r="E20" s="32"/>
      <c r="F20" s="33">
        <v>10775.44375</v>
      </c>
      <c r="G20" s="33">
        <v>10930.90431</v>
      </c>
      <c r="H20" s="33">
        <v>11345.64222</v>
      </c>
      <c r="I20" s="33">
        <v>11588.94159</v>
      </c>
      <c r="J20" s="33">
        <v>11801.665059999999</v>
      </c>
      <c r="K20" s="33">
        <v>12073.58988</v>
      </c>
      <c r="L20" s="33">
        <v>12303.53599</v>
      </c>
      <c r="M20" s="33">
        <v>12554.78687</v>
      </c>
      <c r="N20" s="33">
        <v>12840.751920000001</v>
      </c>
    </row>
    <row r="21" spans="1:14" hidden="1" x14ac:dyDescent="0.25">
      <c r="A21" s="18" t="s">
        <v>183</v>
      </c>
      <c r="B21" s="139" t="s">
        <v>248</v>
      </c>
      <c r="C21" s="32">
        <v>152.31432000000001</v>
      </c>
      <c r="D21" s="32">
        <v>108.43809</v>
      </c>
      <c r="E21" s="32"/>
      <c r="F21" s="33">
        <v>160.86346</v>
      </c>
      <c r="G21" s="33">
        <v>207.48829000000001</v>
      </c>
      <c r="H21" s="33">
        <v>228.98023000000001</v>
      </c>
      <c r="I21" s="33">
        <v>262.04300999999998</v>
      </c>
      <c r="J21" s="33">
        <v>272.09478999999999</v>
      </c>
      <c r="K21" s="33">
        <v>254.78326000000001</v>
      </c>
      <c r="L21" s="33">
        <v>236.99135000000001</v>
      </c>
      <c r="M21" s="33">
        <v>216.60587000000001</v>
      </c>
      <c r="N21" s="33">
        <v>196.16225</v>
      </c>
    </row>
    <row r="22" spans="1:14" hidden="1" x14ac:dyDescent="0.25">
      <c r="A22" s="18" t="s">
        <v>183</v>
      </c>
      <c r="B22" s="139" t="s">
        <v>259</v>
      </c>
      <c r="C22" s="32">
        <v>7281.1956099999998</v>
      </c>
      <c r="D22" s="32">
        <v>6902.5779499999999</v>
      </c>
      <c r="E22" s="32"/>
      <c r="F22" s="33">
        <v>6904.0626000000002</v>
      </c>
      <c r="G22" s="33">
        <v>6986.6950900000002</v>
      </c>
      <c r="H22" s="33">
        <v>8006.2547199999999</v>
      </c>
      <c r="I22" s="33">
        <v>8224.8542500000003</v>
      </c>
      <c r="J22" s="33">
        <v>8323.1530999999995</v>
      </c>
      <c r="K22" s="33">
        <v>8403.5849300000009</v>
      </c>
      <c r="L22" s="33">
        <v>8540.9712899999995</v>
      </c>
      <c r="M22" s="33">
        <v>8743.2989899999993</v>
      </c>
      <c r="N22" s="33">
        <v>8917.6142899999995</v>
      </c>
    </row>
    <row r="23" spans="1:14" hidden="1" x14ac:dyDescent="0.25">
      <c r="A23" s="18" t="s">
        <v>183</v>
      </c>
      <c r="B23" s="139" t="s">
        <v>249</v>
      </c>
      <c r="C23" s="32">
        <v>54.987720000000003</v>
      </c>
      <c r="D23" s="32">
        <v>55.54204</v>
      </c>
      <c r="E23" s="32"/>
      <c r="F23" s="33">
        <v>57.029170000000001</v>
      </c>
      <c r="G23" s="33">
        <v>58.282699999999998</v>
      </c>
      <c r="H23" s="33">
        <v>59.604810000000001</v>
      </c>
      <c r="I23" s="33">
        <v>60.966479999999997</v>
      </c>
      <c r="J23" s="33">
        <v>62.3688</v>
      </c>
      <c r="K23" s="33">
        <v>63.879170000000002</v>
      </c>
      <c r="L23" s="33">
        <v>64.656750000000002</v>
      </c>
      <c r="M23" s="33">
        <v>65.449889999999996</v>
      </c>
      <c r="N23" s="33">
        <v>66.258889999999994</v>
      </c>
    </row>
    <row r="24" spans="1:14" hidden="1" x14ac:dyDescent="0.25">
      <c r="A24" s="18" t="s">
        <v>173</v>
      </c>
      <c r="B24" s="139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hidden="1" thickBot="1" x14ac:dyDescent="0.3">
      <c r="A25" s="18" t="s">
        <v>173</v>
      </c>
      <c r="B25" s="140" t="s">
        <v>199</v>
      </c>
      <c r="C25" s="34">
        <f>SUBTOTAL(9,C19:C24)</f>
        <v>17689.964380000001</v>
      </c>
      <c r="D25" s="34">
        <f>SUBTOTAL(9,D19:D24)</f>
        <v>17527.97825</v>
      </c>
      <c r="E25" s="34"/>
      <c r="F25" s="34">
        <f t="shared" ref="F25:N25" si="4">SUBTOTAL(9,F19:F24)</f>
        <v>17897.398980000002</v>
      </c>
      <c r="G25" s="34">
        <f t="shared" si="4"/>
        <v>18183.37039</v>
      </c>
      <c r="H25" s="34">
        <f t="shared" si="4"/>
        <v>19640.48198</v>
      </c>
      <c r="I25" s="34">
        <f t="shared" si="4"/>
        <v>20136.805329999999</v>
      </c>
      <c r="J25" s="34">
        <f t="shared" si="4"/>
        <v>20459.281749999998</v>
      </c>
      <c r="K25" s="34">
        <f t="shared" si="4"/>
        <v>20795.837240000001</v>
      </c>
      <c r="L25" s="34">
        <f t="shared" si="4"/>
        <v>21146.15538</v>
      </c>
      <c r="M25" s="34">
        <f t="shared" si="4"/>
        <v>21580.141619999999</v>
      </c>
      <c r="N25" s="34">
        <f t="shared" si="4"/>
        <v>22020.787350000002</v>
      </c>
    </row>
    <row r="26" spans="1:14" hidden="1" x14ac:dyDescent="0.25">
      <c r="A26" s="18" t="s">
        <v>173</v>
      </c>
      <c r="B26" s="141"/>
    </row>
    <row r="27" spans="1:14" ht="15.75" hidden="1" thickBot="1" x14ac:dyDescent="0.3">
      <c r="A27" s="18" t="s">
        <v>173</v>
      </c>
      <c r="B27" s="140" t="s">
        <v>200</v>
      </c>
      <c r="C27" s="34">
        <f>C17-C25</f>
        <v>-13610.056440000002</v>
      </c>
      <c r="D27" s="34">
        <f>D17-D25</f>
        <v>-12005.86894</v>
      </c>
      <c r="E27" s="34"/>
      <c r="F27" s="34">
        <f t="shared" ref="F27:N27" si="5">F17-F25</f>
        <v>-12223.499360000002</v>
      </c>
      <c r="G27" s="34">
        <f t="shared" si="5"/>
        <v>-12388.394179999999</v>
      </c>
      <c r="H27" s="34">
        <f t="shared" si="5"/>
        <v>-13729.511400000001</v>
      </c>
      <c r="I27" s="34">
        <f t="shared" si="5"/>
        <v>-14085.259239999999</v>
      </c>
      <c r="J27" s="34">
        <f t="shared" si="5"/>
        <v>-14285.216659999998</v>
      </c>
      <c r="K27" s="34">
        <f t="shared" si="5"/>
        <v>-14491.80062</v>
      </c>
      <c r="L27" s="34">
        <f t="shared" si="5"/>
        <v>-14685.18476</v>
      </c>
      <c r="M27" s="34">
        <f t="shared" si="5"/>
        <v>-14972.313019999998</v>
      </c>
      <c r="N27" s="34">
        <f t="shared" si="5"/>
        <v>-15275.217100000003</v>
      </c>
    </row>
    <row r="28" spans="1:14" hidden="1" x14ac:dyDescent="0.25">
      <c r="A28" s="18" t="s">
        <v>173</v>
      </c>
      <c r="B28" s="14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25">
      <c r="A29" s="18" t="s">
        <v>183</v>
      </c>
      <c r="B29" s="143" t="s">
        <v>203</v>
      </c>
      <c r="C29" s="32">
        <v>1257.365</v>
      </c>
      <c r="D29" s="32">
        <v>1548.3012900000001</v>
      </c>
      <c r="E29" s="32"/>
      <c r="F29" s="33">
        <v>1761.7471399999999</v>
      </c>
      <c r="G29" s="33">
        <v>1995.04621</v>
      </c>
      <c r="H29" s="33">
        <v>2235.3011299999998</v>
      </c>
      <c r="I29" s="33">
        <v>2364.1269499999999</v>
      </c>
      <c r="J29" s="33">
        <v>2599.9892500000001</v>
      </c>
      <c r="K29" s="33">
        <v>2790.14905</v>
      </c>
      <c r="L29" s="33">
        <v>2906.4921300000001</v>
      </c>
      <c r="M29" s="33">
        <v>3074.7430800000002</v>
      </c>
      <c r="N29" s="33">
        <v>3238.1451699999998</v>
      </c>
    </row>
    <row r="30" spans="1:14" hidden="1" x14ac:dyDescent="0.25">
      <c r="A30" s="18" t="s">
        <v>173</v>
      </c>
      <c r="B30" s="139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idden="1" x14ac:dyDescent="0.25">
      <c r="A31" s="18" t="s">
        <v>167</v>
      </c>
      <c r="B31" s="36" t="s">
        <v>113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idden="1" x14ac:dyDescent="0.25">
      <c r="A32" s="18" t="s">
        <v>169</v>
      </c>
      <c r="B32" s="37"/>
    </row>
    <row r="33" spans="1:14" hidden="1" x14ac:dyDescent="0.25">
      <c r="A33" s="18" t="s">
        <v>176</v>
      </c>
      <c r="B33" s="37"/>
    </row>
    <row r="34" spans="1:14" hidden="1" x14ac:dyDescent="0.25">
      <c r="A34" s="18" t="s">
        <v>180</v>
      </c>
      <c r="B34" s="38" t="s">
        <v>205</v>
      </c>
      <c r="C34" s="31"/>
      <c r="D34" s="31"/>
      <c r="E34" s="31"/>
    </row>
    <row r="35" spans="1:14" hidden="1" x14ac:dyDescent="0.25">
      <c r="A35" s="18" t="s">
        <v>183</v>
      </c>
      <c r="B35" s="39"/>
      <c r="C35" s="32">
        <v>0</v>
      </c>
      <c r="D35" s="32">
        <v>0</v>
      </c>
      <c r="E35" s="32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idden="1" x14ac:dyDescent="0.25">
      <c r="A36" s="18" t="s">
        <v>183</v>
      </c>
      <c r="B36" s="39"/>
      <c r="C36" s="32">
        <v>0</v>
      </c>
      <c r="D36" s="32">
        <v>0</v>
      </c>
      <c r="E36" s="32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idden="1" x14ac:dyDescent="0.25">
      <c r="A37" s="18" t="s">
        <v>173</v>
      </c>
      <c r="B37" s="39" t="s">
        <v>268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idden="1" x14ac:dyDescent="0.25">
      <c r="A38" s="18" t="s">
        <v>183</v>
      </c>
      <c r="B38" s="39"/>
      <c r="C38" s="32">
        <v>0</v>
      </c>
      <c r="D38" s="32">
        <v>0</v>
      </c>
      <c r="E38" s="32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idden="1" x14ac:dyDescent="0.25">
      <c r="A39" s="18" t="s">
        <v>183</v>
      </c>
      <c r="B39" s="39"/>
      <c r="C39" s="32">
        <v>0</v>
      </c>
      <c r="D39" s="32">
        <v>0</v>
      </c>
      <c r="E39" s="32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idden="1" x14ac:dyDescent="0.25">
      <c r="A40" s="18" t="s">
        <v>173</v>
      </c>
      <c r="B40" s="39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hidden="1" thickBot="1" x14ac:dyDescent="0.3">
      <c r="A41" s="18" t="s">
        <v>173</v>
      </c>
      <c r="B41" s="40" t="s">
        <v>213</v>
      </c>
      <c r="C41" s="34">
        <f>SUBTOTAL(9,C34:C40)</f>
        <v>0</v>
      </c>
      <c r="D41" s="34">
        <f>SUBTOTAL(9,D34:D40)</f>
        <v>0</v>
      </c>
      <c r="E41" s="34"/>
      <c r="F41" s="34">
        <f t="shared" ref="F41:N41" si="6">SUBTOTAL(9,F34:F40)</f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</row>
    <row r="42" spans="1:14" hidden="1" x14ac:dyDescent="0.25">
      <c r="A42" s="18" t="s">
        <v>173</v>
      </c>
      <c r="B42" s="37"/>
    </row>
    <row r="43" spans="1:14" hidden="1" x14ac:dyDescent="0.25">
      <c r="A43" s="18" t="s">
        <v>180</v>
      </c>
      <c r="B43" s="38" t="s">
        <v>214</v>
      </c>
      <c r="C43" s="31"/>
      <c r="D43" s="31"/>
      <c r="E43" s="31"/>
    </row>
    <row r="44" spans="1:14" hidden="1" x14ac:dyDescent="0.25">
      <c r="A44" s="18" t="s">
        <v>173</v>
      </c>
      <c r="B44" s="39" t="s">
        <v>215</v>
      </c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idden="1" x14ac:dyDescent="0.25">
      <c r="A45" s="18" t="s">
        <v>173</v>
      </c>
      <c r="B45" s="39" t="s">
        <v>216</v>
      </c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idden="1" x14ac:dyDescent="0.25">
      <c r="A46" s="18" t="s">
        <v>173</v>
      </c>
      <c r="B46" s="39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hidden="1" thickBot="1" x14ac:dyDescent="0.3">
      <c r="A47" s="18" t="s">
        <v>173</v>
      </c>
      <c r="B47" s="40" t="s">
        <v>217</v>
      </c>
      <c r="C47" s="34">
        <f>SUBTOTAL(9,C43:C46)</f>
        <v>0</v>
      </c>
      <c r="D47" s="34">
        <f>SUBTOTAL(9,D43:D46)</f>
        <v>0</v>
      </c>
      <c r="E47" s="34"/>
      <c r="F47" s="34">
        <f t="shared" ref="F47:N47" si="7">SUBTOTAL(9,F43:F46)</f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4">
        <f t="shared" si="7"/>
        <v>0</v>
      </c>
      <c r="L47" s="34">
        <f t="shared" si="7"/>
        <v>0</v>
      </c>
      <c r="M47" s="34">
        <f t="shared" si="7"/>
        <v>0</v>
      </c>
      <c r="N47" s="34">
        <f t="shared" si="7"/>
        <v>0</v>
      </c>
    </row>
    <row r="48" spans="1:14" hidden="1" x14ac:dyDescent="0.25">
      <c r="A48" s="18" t="s">
        <v>167</v>
      </c>
      <c r="B48" s="144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idden="1" x14ac:dyDescent="0.25">
      <c r="A49" s="18" t="s">
        <v>169</v>
      </c>
      <c r="B49" s="1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idden="1" x14ac:dyDescent="0.25">
      <c r="A50" s="18" t="s">
        <v>176</v>
      </c>
      <c r="B50" s="141"/>
    </row>
    <row r="51" spans="1:14" hidden="1" x14ac:dyDescent="0.25">
      <c r="A51" s="18" t="s">
        <v>180</v>
      </c>
      <c r="B51" s="138" t="s">
        <v>219</v>
      </c>
      <c r="C51" s="31"/>
      <c r="D51" s="31"/>
      <c r="E51" s="31"/>
    </row>
    <row r="52" spans="1:14" hidden="1" x14ac:dyDescent="0.25">
      <c r="A52" s="18" t="s">
        <v>183</v>
      </c>
      <c r="B52" s="139"/>
      <c r="C52" s="32">
        <v>0</v>
      </c>
      <c r="D52" s="32">
        <v>0</v>
      </c>
      <c r="E52" s="32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hidden="1" x14ac:dyDescent="0.25">
      <c r="A53" s="18" t="s">
        <v>183</v>
      </c>
      <c r="B53" s="139"/>
      <c r="C53" s="32">
        <v>0</v>
      </c>
      <c r="D53" s="32">
        <v>0</v>
      </c>
      <c r="E53" s="32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hidden="1" x14ac:dyDescent="0.25">
      <c r="A54" s="18" t="s">
        <v>173</v>
      </c>
      <c r="B54" s="139" t="s">
        <v>268</v>
      </c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idden="1" x14ac:dyDescent="0.25">
      <c r="A55" s="18" t="s">
        <v>183</v>
      </c>
      <c r="B55" s="139"/>
      <c r="C55" s="32">
        <v>0</v>
      </c>
      <c r="D55" s="32">
        <v>0</v>
      </c>
      <c r="E55" s="32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</row>
    <row r="56" spans="1:14" hidden="1" x14ac:dyDescent="0.25">
      <c r="A56" s="18" t="s">
        <v>183</v>
      </c>
      <c r="B56" s="139"/>
      <c r="C56" s="32">
        <v>0</v>
      </c>
      <c r="D56" s="32">
        <v>0</v>
      </c>
      <c r="E56" s="32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hidden="1" x14ac:dyDescent="0.25">
      <c r="A57" s="18" t="s">
        <v>173</v>
      </c>
      <c r="B57" s="139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 hidden="1" thickBot="1" x14ac:dyDescent="0.3">
      <c r="A58" s="18" t="s">
        <v>173</v>
      </c>
      <c r="B58" s="140" t="s">
        <v>213</v>
      </c>
      <c r="C58" s="34">
        <f>SUBTOTAL(9,C51:C57)</f>
        <v>0</v>
      </c>
      <c r="D58" s="34">
        <f>SUBTOTAL(9,D51:D57)</f>
        <v>0</v>
      </c>
      <c r="E58" s="34"/>
      <c r="F58" s="34">
        <f t="shared" ref="F58:N58" si="8">SUBTOTAL(9,F51:F57)</f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</row>
    <row r="59" spans="1:14" hidden="1" x14ac:dyDescent="0.25">
      <c r="A59" s="18" t="s">
        <v>173</v>
      </c>
      <c r="B59" s="141"/>
    </row>
    <row r="60" spans="1:14" hidden="1" x14ac:dyDescent="0.25">
      <c r="A60" s="18" t="s">
        <v>180</v>
      </c>
      <c r="B60" s="138" t="s">
        <v>214</v>
      </c>
      <c r="C60" s="31"/>
      <c r="D60" s="31"/>
      <c r="E60" s="31"/>
    </row>
    <row r="61" spans="1:14" hidden="1" x14ac:dyDescent="0.25">
      <c r="A61" s="18" t="s">
        <v>173</v>
      </c>
      <c r="B61" s="139" t="s">
        <v>220</v>
      </c>
      <c r="C61" s="31"/>
      <c r="D61" s="31"/>
      <c r="E61" s="31"/>
    </row>
    <row r="62" spans="1:14" hidden="1" x14ac:dyDescent="0.25">
      <c r="A62" s="18" t="s">
        <v>221</v>
      </c>
      <c r="B62" s="139" t="str">
        <f>"-  to meet additional demand"</f>
        <v>-  to meet additional demand</v>
      </c>
      <c r="C62" s="32">
        <v>0</v>
      </c>
      <c r="D62" s="32">
        <v>0</v>
      </c>
      <c r="E62" s="32"/>
      <c r="F62" s="33">
        <v>0</v>
      </c>
      <c r="G62" s="33">
        <v>1379.17</v>
      </c>
      <c r="H62" s="33">
        <v>2542.9773</v>
      </c>
      <c r="I62" s="33">
        <v>2229.1640000000002</v>
      </c>
      <c r="J62" s="33">
        <v>296.36786999999998</v>
      </c>
      <c r="K62" s="33">
        <v>305.61014999999998</v>
      </c>
      <c r="L62" s="33">
        <v>0</v>
      </c>
      <c r="M62" s="33">
        <v>0</v>
      </c>
      <c r="N62" s="33">
        <v>0</v>
      </c>
    </row>
    <row r="63" spans="1:14" hidden="1" x14ac:dyDescent="0.25">
      <c r="A63" s="18" t="s">
        <v>221</v>
      </c>
      <c r="B63" s="139" t="str">
        <f>"-  to improve level of service"</f>
        <v>-  to improve level of service</v>
      </c>
      <c r="C63" s="32">
        <v>0</v>
      </c>
      <c r="D63" s="32">
        <v>51.122</v>
      </c>
      <c r="E63" s="32"/>
      <c r="F63" s="33">
        <v>57.921019999999999</v>
      </c>
      <c r="G63" s="33">
        <v>65.081969999999998</v>
      </c>
      <c r="H63" s="33">
        <v>71.915400000000005</v>
      </c>
      <c r="I63" s="33">
        <v>79.771749999999997</v>
      </c>
      <c r="J63" s="33">
        <v>87.178910000000002</v>
      </c>
      <c r="K63" s="33">
        <v>95.78031</v>
      </c>
      <c r="L63" s="33">
        <v>104.81931</v>
      </c>
      <c r="M63" s="33">
        <v>114.31447</v>
      </c>
      <c r="N63" s="33">
        <v>123.07965</v>
      </c>
    </row>
    <row r="64" spans="1:14" hidden="1" x14ac:dyDescent="0.25">
      <c r="A64" s="18" t="s">
        <v>221</v>
      </c>
      <c r="B64" s="139" t="str">
        <f>"-  to replace existing assets"</f>
        <v>-  to replace existing assets</v>
      </c>
      <c r="C64" s="32">
        <v>0</v>
      </c>
      <c r="D64" s="32">
        <v>2787.5142999999998</v>
      </c>
      <c r="E64" s="32"/>
      <c r="F64" s="33">
        <v>3035.8500300000001</v>
      </c>
      <c r="G64" s="33">
        <v>3445.8139299999998</v>
      </c>
      <c r="H64" s="33">
        <v>1743.8304599999999</v>
      </c>
      <c r="I64" s="33">
        <v>2290.7478500000002</v>
      </c>
      <c r="J64" s="33">
        <v>2224.0391</v>
      </c>
      <c r="K64" s="33">
        <v>2252.8912500000001</v>
      </c>
      <c r="L64" s="33">
        <v>2312.6349300000002</v>
      </c>
      <c r="M64" s="33">
        <v>2384.82638</v>
      </c>
      <c r="N64" s="33">
        <v>2447.7556500000001</v>
      </c>
    </row>
    <row r="65" spans="1:14" hidden="1" x14ac:dyDescent="0.25">
      <c r="A65" s="18" t="s">
        <v>173</v>
      </c>
      <c r="B65" s="139" t="s">
        <v>215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idden="1" x14ac:dyDescent="0.25">
      <c r="A66" s="18" t="s">
        <v>173</v>
      </c>
      <c r="B66" s="139" t="s">
        <v>216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idden="1" x14ac:dyDescent="0.25">
      <c r="A67" s="18" t="s">
        <v>173</v>
      </c>
      <c r="B67" s="139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hidden="1" thickBot="1" x14ac:dyDescent="0.3">
      <c r="A68" s="18" t="s">
        <v>173</v>
      </c>
      <c r="B68" s="140" t="s">
        <v>217</v>
      </c>
      <c r="C68" s="34">
        <f>SUBTOTAL(9,C60:C67)</f>
        <v>0</v>
      </c>
      <c r="D68" s="34">
        <f>SUBTOTAL(9,D60:D67)</f>
        <v>2838.6362999999997</v>
      </c>
      <c r="E68" s="34"/>
      <c r="F68" s="34">
        <f t="shared" ref="F68:N68" si="9">SUBTOTAL(9,F60:F67)</f>
        <v>3093.7710500000003</v>
      </c>
      <c r="G68" s="34">
        <f t="shared" si="9"/>
        <v>4890.0658999999996</v>
      </c>
      <c r="H68" s="34">
        <f t="shared" si="9"/>
        <v>4358.7231599999996</v>
      </c>
      <c r="I68" s="34">
        <f t="shared" si="9"/>
        <v>4599.6836000000003</v>
      </c>
      <c r="J68" s="34">
        <f t="shared" si="9"/>
        <v>2607.5858800000001</v>
      </c>
      <c r="K68" s="34">
        <f t="shared" si="9"/>
        <v>2654.2817100000002</v>
      </c>
      <c r="L68" s="34">
        <f t="shared" si="9"/>
        <v>2417.45424</v>
      </c>
      <c r="M68" s="34">
        <f t="shared" si="9"/>
        <v>2499.1408499999998</v>
      </c>
      <c r="N68" s="34">
        <f t="shared" si="9"/>
        <v>2570.8353000000002</v>
      </c>
    </row>
    <row r="69" spans="1:14" hidden="1" x14ac:dyDescent="0.25">
      <c r="A69" s="18" t="s">
        <v>173</v>
      </c>
      <c r="B69" s="4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idden="1" x14ac:dyDescent="0.25">
      <c r="A70" s="18" t="s">
        <v>167</v>
      </c>
      <c r="B70" s="42" t="s">
        <v>226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idden="1" x14ac:dyDescent="0.25">
      <c r="A71" s="18" t="s">
        <v>169</v>
      </c>
      <c r="B71" s="4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idden="1" x14ac:dyDescent="0.25">
      <c r="A72" s="18" t="s">
        <v>176</v>
      </c>
      <c r="B72" s="4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idden="1" x14ac:dyDescent="0.25">
      <c r="A73" s="18" t="s">
        <v>180</v>
      </c>
      <c r="B73" s="38" t="s">
        <v>182</v>
      </c>
      <c r="C73" s="31"/>
      <c r="D73" s="31"/>
      <c r="E73" s="31"/>
    </row>
    <row r="74" spans="1:14" hidden="1" x14ac:dyDescent="0.25">
      <c r="A74" s="18" t="s">
        <v>183</v>
      </c>
      <c r="B74" s="39"/>
      <c r="C74" s="32">
        <v>0</v>
      </c>
      <c r="D74" s="32">
        <v>0</v>
      </c>
      <c r="E74" s="32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</row>
    <row r="75" spans="1:14" hidden="1" x14ac:dyDescent="0.25">
      <c r="A75" s="18" t="s">
        <v>183</v>
      </c>
      <c r="B75" s="39"/>
      <c r="C75" s="32">
        <v>0</v>
      </c>
      <c r="D75" s="32">
        <v>0</v>
      </c>
      <c r="E75" s="32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idden="1" x14ac:dyDescent="0.25">
      <c r="A76" s="18" t="s">
        <v>183</v>
      </c>
      <c r="B76" s="39"/>
      <c r="C76" s="32">
        <v>0</v>
      </c>
      <c r="D76" s="32">
        <v>0</v>
      </c>
      <c r="E76" s="32"/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idden="1" x14ac:dyDescent="0.25">
      <c r="A77" s="18" t="s">
        <v>183</v>
      </c>
      <c r="B77" s="39"/>
      <c r="C77" s="32">
        <v>0</v>
      </c>
      <c r="D77" s="32">
        <v>0</v>
      </c>
      <c r="E77" s="32"/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idden="1" x14ac:dyDescent="0.25">
      <c r="A78" s="18" t="s">
        <v>183</v>
      </c>
      <c r="B78" s="39"/>
      <c r="C78" s="32">
        <v>0</v>
      </c>
      <c r="D78" s="32">
        <v>0</v>
      </c>
      <c r="E78" s="32"/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idden="1" x14ac:dyDescent="0.25">
      <c r="A79" s="18" t="s">
        <v>183</v>
      </c>
      <c r="B79" s="39"/>
      <c r="C79" s="32">
        <v>0</v>
      </c>
      <c r="D79" s="32">
        <v>0</v>
      </c>
      <c r="E79" s="32"/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</row>
    <row r="80" spans="1:14" hidden="1" x14ac:dyDescent="0.25">
      <c r="A80" s="18" t="s">
        <v>183</v>
      </c>
      <c r="B80" s="39"/>
      <c r="C80" s="32">
        <v>0</v>
      </c>
      <c r="D80" s="32">
        <v>0</v>
      </c>
      <c r="E80" s="32"/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</row>
    <row r="81" spans="1:14" hidden="1" x14ac:dyDescent="0.25">
      <c r="A81" s="18" t="s">
        <v>173</v>
      </c>
      <c r="B81" s="39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 hidden="1" thickBot="1" x14ac:dyDescent="0.3">
      <c r="A82" s="18" t="s">
        <v>173</v>
      </c>
      <c r="B82" s="40" t="s">
        <v>191</v>
      </c>
      <c r="C82" s="34">
        <f>SUBTOTAL(9,C73:C81)</f>
        <v>0</v>
      </c>
      <c r="D82" s="34">
        <f>SUBTOTAL(9,D73:D81)</f>
        <v>0</v>
      </c>
      <c r="E82" s="34"/>
      <c r="F82" s="34">
        <f t="shared" ref="F82:N82" si="10">SUBTOTAL(9,F73:F81)</f>
        <v>0</v>
      </c>
      <c r="G82" s="34">
        <f t="shared" si="10"/>
        <v>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</row>
    <row r="83" spans="1:14" hidden="1" x14ac:dyDescent="0.25">
      <c r="A83" s="18" t="s">
        <v>173</v>
      </c>
      <c r="B83" s="37"/>
    </row>
    <row r="84" spans="1:14" hidden="1" x14ac:dyDescent="0.25">
      <c r="A84" s="18" t="s">
        <v>180</v>
      </c>
      <c r="B84" s="38" t="s">
        <v>195</v>
      </c>
      <c r="C84" s="31"/>
      <c r="D84" s="31"/>
      <c r="E84" s="31"/>
    </row>
    <row r="85" spans="1:14" hidden="1" x14ac:dyDescent="0.25">
      <c r="A85" s="18" t="s">
        <v>183</v>
      </c>
      <c r="B85" s="39"/>
      <c r="C85" s="32">
        <v>0</v>
      </c>
      <c r="D85" s="32">
        <v>0</v>
      </c>
      <c r="E85" s="32"/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</row>
    <row r="86" spans="1:14" hidden="1" x14ac:dyDescent="0.25">
      <c r="A86" s="18" t="s">
        <v>183</v>
      </c>
      <c r="B86" s="39"/>
      <c r="C86" s="32">
        <v>0</v>
      </c>
      <c r="D86" s="32">
        <v>0</v>
      </c>
      <c r="E86" s="32"/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</row>
    <row r="87" spans="1:14" hidden="1" x14ac:dyDescent="0.25">
      <c r="A87" s="18" t="s">
        <v>183</v>
      </c>
      <c r="B87" s="39"/>
      <c r="C87" s="32">
        <v>0</v>
      </c>
      <c r="D87" s="32">
        <v>0</v>
      </c>
      <c r="E87" s="32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idden="1" x14ac:dyDescent="0.25">
      <c r="A88" s="18" t="s">
        <v>183</v>
      </c>
      <c r="B88" s="39"/>
      <c r="C88" s="32">
        <v>0</v>
      </c>
      <c r="D88" s="32">
        <v>0</v>
      </c>
      <c r="E88" s="32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idden="1" x14ac:dyDescent="0.25">
      <c r="A89" s="18" t="s">
        <v>173</v>
      </c>
      <c r="B89" s="39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 hidden="1" thickBot="1" x14ac:dyDescent="0.3">
      <c r="A90" s="18" t="s">
        <v>173</v>
      </c>
      <c r="B90" s="40" t="s">
        <v>199</v>
      </c>
      <c r="C90" s="34">
        <f>SUBTOTAL(9,C84:C89)</f>
        <v>0</v>
      </c>
      <c r="D90" s="34">
        <f>SUBTOTAL(9,D84:D89)</f>
        <v>0</v>
      </c>
      <c r="E90" s="34"/>
      <c r="F90" s="34">
        <f t="shared" ref="F90:N90" si="11">SUBTOTAL(9,F84:F89)</f>
        <v>0</v>
      </c>
      <c r="G90" s="34">
        <f t="shared" si="11"/>
        <v>0</v>
      </c>
      <c r="H90" s="34">
        <f t="shared" si="11"/>
        <v>0</v>
      </c>
      <c r="I90" s="34">
        <f t="shared" si="11"/>
        <v>0</v>
      </c>
      <c r="J90" s="34">
        <f t="shared" si="11"/>
        <v>0</v>
      </c>
      <c r="K90" s="34">
        <f t="shared" si="11"/>
        <v>0</v>
      </c>
      <c r="L90" s="34">
        <f t="shared" si="11"/>
        <v>0</v>
      </c>
      <c r="M90" s="34">
        <f t="shared" si="11"/>
        <v>0</v>
      </c>
      <c r="N90" s="34">
        <f t="shared" si="11"/>
        <v>0</v>
      </c>
    </row>
    <row r="91" spans="1:14" hidden="1" x14ac:dyDescent="0.25">
      <c r="A91" s="18" t="s">
        <v>173</v>
      </c>
      <c r="B91" s="37"/>
    </row>
    <row r="92" spans="1:14" ht="15.75" hidden="1" thickBot="1" x14ac:dyDescent="0.3">
      <c r="A92" s="18" t="s">
        <v>173</v>
      </c>
      <c r="B92" s="40" t="s">
        <v>200</v>
      </c>
      <c r="C92" s="34">
        <f>C82-C90</f>
        <v>0</v>
      </c>
      <c r="D92" s="34">
        <f>D82-D90</f>
        <v>0</v>
      </c>
      <c r="E92" s="34"/>
      <c r="F92" s="34">
        <f t="shared" ref="F92:N92" si="12">F82-F90</f>
        <v>0</v>
      </c>
      <c r="G92" s="34">
        <f t="shared" si="12"/>
        <v>0</v>
      </c>
      <c r="H92" s="34">
        <f t="shared" si="12"/>
        <v>0</v>
      </c>
      <c r="I92" s="34">
        <f t="shared" si="12"/>
        <v>0</v>
      </c>
      <c r="J92" s="34">
        <f t="shared" si="12"/>
        <v>0</v>
      </c>
      <c r="K92" s="34">
        <f t="shared" si="12"/>
        <v>0</v>
      </c>
      <c r="L92" s="34">
        <f t="shared" si="12"/>
        <v>0</v>
      </c>
      <c r="M92" s="34">
        <f t="shared" si="12"/>
        <v>0</v>
      </c>
      <c r="N92" s="34">
        <f t="shared" si="12"/>
        <v>0</v>
      </c>
    </row>
    <row r="93" spans="1:14" hidden="1" x14ac:dyDescent="0.25">
      <c r="A93" s="18" t="s">
        <v>173</v>
      </c>
      <c r="B93" s="141"/>
    </row>
    <row r="94" spans="1:14" hidden="1" x14ac:dyDescent="0.25">
      <c r="A94" s="18" t="s">
        <v>167</v>
      </c>
      <c r="B94" s="145" t="s">
        <v>231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idden="1" x14ac:dyDescent="0.25">
      <c r="A95" s="18" t="s">
        <v>169</v>
      </c>
      <c r="B95" s="142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idden="1" x14ac:dyDescent="0.25">
      <c r="A96" s="18" t="s">
        <v>176</v>
      </c>
      <c r="B96" s="142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idden="1" x14ac:dyDescent="0.25">
      <c r="A97" s="18" t="s">
        <v>180</v>
      </c>
      <c r="B97" s="138" t="s">
        <v>182</v>
      </c>
      <c r="C97" s="31"/>
      <c r="D97" s="31"/>
      <c r="E97" s="31"/>
    </row>
    <row r="98" spans="1:14" hidden="1" x14ac:dyDescent="0.25">
      <c r="A98" s="18" t="s">
        <v>183</v>
      </c>
      <c r="B98" s="149" t="s">
        <v>229</v>
      </c>
      <c r="C98" s="32">
        <v>12246</v>
      </c>
      <c r="D98" s="32">
        <v>13724.95687</v>
      </c>
      <c r="E98" s="32"/>
      <c r="F98" s="33">
        <v>14157.95687</v>
      </c>
      <c r="G98" s="33">
        <v>14554.95687</v>
      </c>
      <c r="H98" s="33">
        <v>16137.95687</v>
      </c>
      <c r="I98" s="33">
        <v>16621.956870000002</v>
      </c>
      <c r="J98" s="33">
        <v>17055.956870000002</v>
      </c>
      <c r="K98" s="33">
        <v>17453.956870000002</v>
      </c>
      <c r="L98" s="33">
        <v>17762.956870000002</v>
      </c>
      <c r="M98" s="33">
        <v>18218.956870000002</v>
      </c>
      <c r="N98" s="33">
        <v>18684.956870000002</v>
      </c>
    </row>
    <row r="99" spans="1:14" hidden="1" x14ac:dyDescent="0.25">
      <c r="A99" s="18" t="s">
        <v>183</v>
      </c>
      <c r="B99" s="139"/>
      <c r="C99" s="32">
        <v>0</v>
      </c>
      <c r="D99" s="32">
        <v>0</v>
      </c>
      <c r="E99" s="32"/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</row>
    <row r="100" spans="1:14" hidden="1" x14ac:dyDescent="0.25">
      <c r="A100" s="18" t="s">
        <v>173</v>
      </c>
    </row>
    <row r="101" spans="1:14" hidden="1" x14ac:dyDescent="0.25">
      <c r="A101" s="18" t="s">
        <v>167</v>
      </c>
      <c r="B101" s="42" t="s">
        <v>232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idden="1" x14ac:dyDescent="0.25">
      <c r="A102" s="18" t="s">
        <v>169</v>
      </c>
      <c r="B102" s="4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idden="1" x14ac:dyDescent="0.25">
      <c r="A103" s="18" t="s">
        <v>176</v>
      </c>
      <c r="B103" s="4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idden="1" x14ac:dyDescent="0.25">
      <c r="A104" s="18" t="s">
        <v>180</v>
      </c>
      <c r="B104" s="38" t="s">
        <v>205</v>
      </c>
      <c r="C104" s="31"/>
      <c r="D104" s="31"/>
      <c r="E104" s="31"/>
    </row>
    <row r="105" spans="1:14" hidden="1" x14ac:dyDescent="0.25">
      <c r="A105" s="18" t="s">
        <v>183</v>
      </c>
      <c r="B105" s="39"/>
      <c r="C105" s="32">
        <v>0</v>
      </c>
      <c r="D105" s="32">
        <v>0</v>
      </c>
      <c r="E105" s="32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</row>
    <row r="106" spans="1:14" hidden="1" x14ac:dyDescent="0.25">
      <c r="A106" s="18" t="s">
        <v>183</v>
      </c>
      <c r="B106" s="39"/>
      <c r="C106" s="32">
        <v>0</v>
      </c>
      <c r="D106" s="32">
        <v>0</v>
      </c>
      <c r="E106" s="32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idden="1" x14ac:dyDescent="0.25">
      <c r="A107" s="18" t="s">
        <v>183</v>
      </c>
      <c r="B107" s="39" t="s">
        <v>262</v>
      </c>
      <c r="C107" s="32">
        <v>0</v>
      </c>
      <c r="D107" s="32">
        <v>-171.95687000000001</v>
      </c>
      <c r="E107" s="32"/>
      <c r="F107" s="33">
        <v>-171.95687000000001</v>
      </c>
      <c r="G107" s="33">
        <v>-171.95687000000001</v>
      </c>
      <c r="H107" s="33">
        <v>-171.95687000000001</v>
      </c>
      <c r="I107" s="33">
        <v>-171.95687000000001</v>
      </c>
      <c r="J107" s="33">
        <v>-171.95687000000001</v>
      </c>
      <c r="K107" s="33">
        <v>-171.95687000000001</v>
      </c>
      <c r="L107" s="33">
        <v>-171.95687000000001</v>
      </c>
      <c r="M107" s="33">
        <v>-171.95687000000001</v>
      </c>
      <c r="N107" s="33">
        <v>-171.95687000000001</v>
      </c>
    </row>
    <row r="108" spans="1:14" hidden="1" x14ac:dyDescent="0.25">
      <c r="A108" s="18" t="s">
        <v>183</v>
      </c>
      <c r="B108" s="39"/>
      <c r="C108" s="32">
        <v>0</v>
      </c>
      <c r="D108" s="32">
        <v>0</v>
      </c>
      <c r="E108" s="32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idden="1" x14ac:dyDescent="0.25">
      <c r="A109" s="18" t="s">
        <v>183</v>
      </c>
      <c r="B109" s="39"/>
      <c r="C109" s="32">
        <v>0</v>
      </c>
      <c r="D109" s="32">
        <v>0</v>
      </c>
      <c r="E109" s="32"/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idden="1" x14ac:dyDescent="0.25">
      <c r="A110" s="18" t="s">
        <v>183</v>
      </c>
      <c r="B110" s="39"/>
      <c r="C110" s="32">
        <v>0</v>
      </c>
      <c r="D110" s="32">
        <v>0</v>
      </c>
      <c r="E110" s="32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</row>
    <row r="111" spans="1:14" hidden="1" x14ac:dyDescent="0.25">
      <c r="A111" s="18" t="s">
        <v>173</v>
      </c>
      <c r="B111" s="4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46" customFormat="1" ht="21" hidden="1" x14ac:dyDescent="0.35">
      <c r="A112" s="18" t="s">
        <v>173</v>
      </c>
      <c r="B112" s="147" t="s">
        <v>239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1:14" x14ac:dyDescent="0.25">
      <c r="A113" s="18" t="s">
        <v>192</v>
      </c>
      <c r="B113" s="4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8.75" x14ac:dyDescent="0.3">
      <c r="A114" s="18" t="s">
        <v>192</v>
      </c>
      <c r="B114" s="22" t="s">
        <v>168</v>
      </c>
    </row>
    <row r="115" spans="1:14" ht="18.75" x14ac:dyDescent="0.3">
      <c r="A115" s="18" t="s">
        <v>192</v>
      </c>
      <c r="B115" s="22" t="s">
        <v>275</v>
      </c>
      <c r="F115" s="24">
        <f>LEFT(D117,4)+1</f>
        <v>2022</v>
      </c>
      <c r="G115" s="24">
        <f t="shared" ref="G115:N116" si="13">F115+1</f>
        <v>2023</v>
      </c>
      <c r="H115" s="24">
        <f t="shared" si="13"/>
        <v>2024</v>
      </c>
      <c r="I115" s="24">
        <f t="shared" si="13"/>
        <v>2025</v>
      </c>
      <c r="J115" s="24">
        <f t="shared" si="13"/>
        <v>2026</v>
      </c>
      <c r="K115" s="24">
        <f t="shared" si="13"/>
        <v>2027</v>
      </c>
      <c r="L115" s="24">
        <f t="shared" si="13"/>
        <v>2028</v>
      </c>
      <c r="M115" s="24">
        <f t="shared" si="13"/>
        <v>2029</v>
      </c>
      <c r="N115" s="24">
        <f t="shared" si="13"/>
        <v>2030</v>
      </c>
    </row>
    <row r="116" spans="1:14" x14ac:dyDescent="0.25">
      <c r="A116" s="18" t="s">
        <v>192</v>
      </c>
      <c r="B116" s="25">
        <f>LEFT(D117,4)-1</f>
        <v>2020</v>
      </c>
      <c r="C116" s="25">
        <f>RIGHT(D117,2)-1</f>
        <v>21</v>
      </c>
      <c r="D116" s="25" t="s">
        <v>55</v>
      </c>
      <c r="E116" s="26"/>
      <c r="F116" s="25">
        <f>RIGHT(D117,2)+1</f>
        <v>23</v>
      </c>
      <c r="G116" s="25">
        <f t="shared" si="13"/>
        <v>24</v>
      </c>
      <c r="H116" s="25">
        <f t="shared" si="13"/>
        <v>25</v>
      </c>
      <c r="I116" s="25">
        <f t="shared" si="13"/>
        <v>26</v>
      </c>
      <c r="J116" s="25">
        <f t="shared" si="13"/>
        <v>27</v>
      </c>
      <c r="K116" s="25">
        <f t="shared" si="13"/>
        <v>28</v>
      </c>
      <c r="L116" s="25">
        <f t="shared" si="13"/>
        <v>29</v>
      </c>
      <c r="M116" s="25">
        <f t="shared" si="13"/>
        <v>30</v>
      </c>
      <c r="N116" s="25">
        <f t="shared" si="13"/>
        <v>31</v>
      </c>
    </row>
    <row r="117" spans="1:14" x14ac:dyDescent="0.25">
      <c r="A117" s="18" t="s">
        <v>192</v>
      </c>
      <c r="C117" s="27" t="str">
        <f>B116&amp;"/"&amp;C116</f>
        <v>2020/21</v>
      </c>
      <c r="D117" s="27" t="s">
        <v>294</v>
      </c>
      <c r="E117" s="27" t="s">
        <v>77</v>
      </c>
      <c r="F117" s="27" t="str">
        <f t="shared" ref="F117:N117" si="14">F115&amp;"/"&amp;F116</f>
        <v>2022/23</v>
      </c>
      <c r="G117" s="27" t="str">
        <f t="shared" si="14"/>
        <v>2023/24</v>
      </c>
      <c r="H117" s="27" t="str">
        <f t="shared" si="14"/>
        <v>2024/25</v>
      </c>
      <c r="I117" s="27" t="str">
        <f t="shared" si="14"/>
        <v>2025/26</v>
      </c>
      <c r="J117" s="27" t="str">
        <f t="shared" si="14"/>
        <v>2026/27</v>
      </c>
      <c r="K117" s="27" t="str">
        <f t="shared" si="14"/>
        <v>2027/28</v>
      </c>
      <c r="L117" s="27" t="str">
        <f t="shared" si="14"/>
        <v>2028/29</v>
      </c>
      <c r="M117" s="27" t="str">
        <f t="shared" si="14"/>
        <v>2029/30</v>
      </c>
      <c r="N117" s="27" t="str">
        <f t="shared" si="14"/>
        <v>2030/31</v>
      </c>
    </row>
    <row r="118" spans="1:14" ht="47.25" customHeight="1" x14ac:dyDescent="0.25">
      <c r="A118" s="18" t="s">
        <v>192</v>
      </c>
      <c r="B118" s="28"/>
      <c r="C118" s="29" t="str">
        <f>IF(D116="LTP","AP","LTP")</f>
        <v>AP</v>
      </c>
      <c r="D118" s="29" t="str">
        <f>IF(D116="LTP","LTP","AP")</f>
        <v>LTP</v>
      </c>
      <c r="E118" s="29"/>
      <c r="F118" s="29" t="str">
        <f>D118</f>
        <v>LTP</v>
      </c>
      <c r="G118" s="29" t="str">
        <f t="shared" ref="G118:N118" si="15">F118</f>
        <v>LTP</v>
      </c>
      <c r="H118" s="29" t="str">
        <f t="shared" si="15"/>
        <v>LTP</v>
      </c>
      <c r="I118" s="29" t="str">
        <f t="shared" si="15"/>
        <v>LTP</v>
      </c>
      <c r="J118" s="29" t="str">
        <f t="shared" si="15"/>
        <v>LTP</v>
      </c>
      <c r="K118" s="29" t="str">
        <f t="shared" si="15"/>
        <v>LTP</v>
      </c>
      <c r="L118" s="29" t="str">
        <f t="shared" si="15"/>
        <v>LTP</v>
      </c>
      <c r="M118" s="29" t="str">
        <f t="shared" si="15"/>
        <v>LTP</v>
      </c>
      <c r="N118" s="29" t="str">
        <f t="shared" si="15"/>
        <v>LTP</v>
      </c>
    </row>
    <row r="119" spans="1:14" x14ac:dyDescent="0.25">
      <c r="A119" s="18" t="s">
        <v>192</v>
      </c>
      <c r="B119" s="44"/>
      <c r="C119" s="30" t="s">
        <v>179</v>
      </c>
      <c r="D119" s="30" t="s">
        <v>179</v>
      </c>
      <c r="E119" s="30" t="s">
        <v>179</v>
      </c>
      <c r="F119" s="30" t="s">
        <v>179</v>
      </c>
      <c r="G119" s="30" t="s">
        <v>179</v>
      </c>
      <c r="H119" s="30" t="s">
        <v>179</v>
      </c>
      <c r="I119" s="30" t="s">
        <v>179</v>
      </c>
      <c r="J119" s="30" t="s">
        <v>179</v>
      </c>
      <c r="K119" s="30" t="s">
        <v>179</v>
      </c>
      <c r="L119" s="30" t="s">
        <v>179</v>
      </c>
      <c r="M119" s="30" t="s">
        <v>179</v>
      </c>
      <c r="N119" s="30" t="s">
        <v>179</v>
      </c>
    </row>
    <row r="120" spans="1:14" x14ac:dyDescent="0.25">
      <c r="A120" s="18" t="s">
        <v>192</v>
      </c>
      <c r="B120" s="45" t="s">
        <v>182</v>
      </c>
      <c r="C120" s="31"/>
      <c r="D120" s="31"/>
      <c r="E120" s="31"/>
    </row>
    <row r="121" spans="1:14" x14ac:dyDescent="0.25">
      <c r="A121" s="18" t="s">
        <v>192</v>
      </c>
      <c r="B121" s="46" t="s">
        <v>241</v>
      </c>
      <c r="C121" s="32">
        <v>12893.991</v>
      </c>
      <c r="D121" s="32">
        <f>D9+D74+D98</f>
        <v>13724.95687</v>
      </c>
      <c r="E121" s="32">
        <f t="shared" ref="E121:E127" si="16">D121-C121</f>
        <v>830.96587</v>
      </c>
      <c r="F121" s="32">
        <f t="shared" ref="F121:N121" si="17">F9+F74+F98</f>
        <v>14157.95687</v>
      </c>
      <c r="G121" s="32">
        <f t="shared" si="17"/>
        <v>14554.95687</v>
      </c>
      <c r="H121" s="32">
        <f t="shared" si="17"/>
        <v>16137.95687</v>
      </c>
      <c r="I121" s="32">
        <f t="shared" si="17"/>
        <v>16621.956870000002</v>
      </c>
      <c r="J121" s="32">
        <f t="shared" si="17"/>
        <v>17055.956870000002</v>
      </c>
      <c r="K121" s="32">
        <f t="shared" si="17"/>
        <v>17453.956870000002</v>
      </c>
      <c r="L121" s="32">
        <f t="shared" si="17"/>
        <v>17762.956870000002</v>
      </c>
      <c r="M121" s="32">
        <f t="shared" si="17"/>
        <v>18218.956870000002</v>
      </c>
      <c r="N121" s="32">
        <f t="shared" si="17"/>
        <v>18684.956870000002</v>
      </c>
    </row>
    <row r="122" spans="1:14" x14ac:dyDescent="0.25">
      <c r="A122" s="18" t="s">
        <v>192</v>
      </c>
      <c r="B122" s="46" t="s">
        <v>242</v>
      </c>
      <c r="C122" s="32">
        <v>0</v>
      </c>
      <c r="D122" s="32">
        <f>D10+D75+D99</f>
        <v>0</v>
      </c>
      <c r="E122" s="32">
        <f t="shared" si="16"/>
        <v>0</v>
      </c>
      <c r="F122" s="32">
        <f t="shared" ref="F122:N122" si="18">F10+F75+F99</f>
        <v>0</v>
      </c>
      <c r="G122" s="32">
        <f t="shared" si="18"/>
        <v>0</v>
      </c>
      <c r="H122" s="32">
        <f t="shared" si="18"/>
        <v>0</v>
      </c>
      <c r="I122" s="32">
        <f t="shared" si="18"/>
        <v>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8"/>
        <v>0</v>
      </c>
    </row>
    <row r="123" spans="1:14" x14ac:dyDescent="0.25">
      <c r="A123" s="18" t="s">
        <v>192</v>
      </c>
      <c r="B123" s="46" t="s">
        <v>243</v>
      </c>
      <c r="C123" s="32">
        <v>10</v>
      </c>
      <c r="D123" s="32">
        <f t="shared" ref="D123:D127" si="19">D11+D76</f>
        <v>12</v>
      </c>
      <c r="E123" s="32">
        <f t="shared" si="16"/>
        <v>2</v>
      </c>
      <c r="F123" s="32">
        <f t="shared" ref="F123:N123" si="20">F11+F76</f>
        <v>12.36</v>
      </c>
      <c r="G123" s="32">
        <f t="shared" si="20"/>
        <v>12.7308</v>
      </c>
      <c r="H123" s="32">
        <f t="shared" si="20"/>
        <v>12.98542</v>
      </c>
      <c r="I123" s="32">
        <f t="shared" si="20"/>
        <v>13.374980000000001</v>
      </c>
      <c r="J123" s="32">
        <f t="shared" si="20"/>
        <v>13.64249</v>
      </c>
      <c r="K123" s="32">
        <f t="shared" si="20"/>
        <v>14.05176</v>
      </c>
      <c r="L123" s="32">
        <f t="shared" si="20"/>
        <v>14.47331</v>
      </c>
      <c r="M123" s="32">
        <f t="shared" si="20"/>
        <v>14.907500000000001</v>
      </c>
      <c r="N123" s="32">
        <f t="shared" si="20"/>
        <v>15.20566</v>
      </c>
    </row>
    <row r="124" spans="1:14" x14ac:dyDescent="0.25">
      <c r="A124" s="18" t="s">
        <v>192</v>
      </c>
      <c r="B124" s="46" t="s">
        <v>244</v>
      </c>
      <c r="C124" s="32">
        <v>3255.8242700000001</v>
      </c>
      <c r="D124" s="32">
        <f t="shared" si="19"/>
        <v>4823.7758299999996</v>
      </c>
      <c r="E124" s="32">
        <f t="shared" si="16"/>
        <v>1567.9515599999995</v>
      </c>
      <c r="F124" s="32">
        <f t="shared" ref="F124:N124" si="21">F12+F77</f>
        <v>4958.598</v>
      </c>
      <c r="G124" s="32">
        <f t="shared" si="21"/>
        <v>5068.6428299999998</v>
      </c>
      <c r="H124" s="32">
        <f t="shared" si="21"/>
        <v>5172.1799199999996</v>
      </c>
      <c r="I124" s="32">
        <f t="shared" si="21"/>
        <v>5287.0677800000003</v>
      </c>
      <c r="J124" s="32">
        <f t="shared" si="21"/>
        <v>5392.8444300000001</v>
      </c>
      <c r="K124" s="32">
        <f t="shared" si="21"/>
        <v>5512.7248399999999</v>
      </c>
      <c r="L124" s="32">
        <f t="shared" si="21"/>
        <v>5642.6001900000001</v>
      </c>
      <c r="M124" s="32">
        <f t="shared" si="21"/>
        <v>5768.2808599999998</v>
      </c>
      <c r="N124" s="32">
        <f t="shared" si="21"/>
        <v>5883.6469699999998</v>
      </c>
    </row>
    <row r="125" spans="1:14" x14ac:dyDescent="0.25">
      <c r="A125" s="18" t="s">
        <v>192</v>
      </c>
      <c r="B125" s="46" t="s">
        <v>258</v>
      </c>
      <c r="C125" s="32">
        <v>751.15859999999998</v>
      </c>
      <c r="D125" s="32">
        <f t="shared" si="19"/>
        <v>663.64747999999997</v>
      </c>
      <c r="E125" s="32">
        <f t="shared" si="16"/>
        <v>-87.511120000000005</v>
      </c>
      <c r="F125" s="32">
        <f t="shared" ref="F125:N125" si="22">F13+F78</f>
        <v>679.57503999999994</v>
      </c>
      <c r="G125" s="32">
        <f t="shared" si="22"/>
        <v>689.76867000000004</v>
      </c>
      <c r="H125" s="32">
        <f t="shared" si="22"/>
        <v>701.49464999999998</v>
      </c>
      <c r="I125" s="32">
        <f t="shared" si="22"/>
        <v>726.30652999999995</v>
      </c>
      <c r="J125" s="32">
        <f t="shared" si="22"/>
        <v>742.28543999999999</v>
      </c>
      <c r="K125" s="32">
        <f t="shared" si="22"/>
        <v>751.46142999999995</v>
      </c>
      <c r="L125" s="32">
        <f t="shared" si="22"/>
        <v>777.58255999999994</v>
      </c>
      <c r="M125" s="32">
        <f t="shared" si="22"/>
        <v>797.79939000000002</v>
      </c>
      <c r="N125" s="32">
        <f t="shared" si="22"/>
        <v>819.33995000000004</v>
      </c>
    </row>
    <row r="126" spans="1:14" x14ac:dyDescent="0.25">
      <c r="A126" s="18" t="s">
        <v>192</v>
      </c>
      <c r="B126" s="46" t="s">
        <v>245</v>
      </c>
      <c r="C126" s="32">
        <v>0</v>
      </c>
      <c r="D126" s="32">
        <f t="shared" si="19"/>
        <v>0</v>
      </c>
      <c r="E126" s="32">
        <f t="shared" si="16"/>
        <v>0</v>
      </c>
      <c r="F126" s="32">
        <f t="shared" ref="F126:N126" si="23">F14+F79</f>
        <v>0</v>
      </c>
      <c r="G126" s="32">
        <f t="shared" si="23"/>
        <v>0</v>
      </c>
      <c r="H126" s="32">
        <f t="shared" si="23"/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</row>
    <row r="127" spans="1:14" x14ac:dyDescent="0.25">
      <c r="A127" s="18" t="s">
        <v>192</v>
      </c>
      <c r="B127" s="46" t="s">
        <v>246</v>
      </c>
      <c r="C127" s="32">
        <v>62.925069999999998</v>
      </c>
      <c r="D127" s="32">
        <f t="shared" si="19"/>
        <v>22.686</v>
      </c>
      <c r="E127" s="32">
        <f t="shared" si="16"/>
        <v>-40.239069999999998</v>
      </c>
      <c r="F127" s="32">
        <f t="shared" ref="F127:N127" si="24">F15+F80</f>
        <v>23.366579999999999</v>
      </c>
      <c r="G127" s="32">
        <f t="shared" si="24"/>
        <v>23.833909999999999</v>
      </c>
      <c r="H127" s="32">
        <f t="shared" si="24"/>
        <v>24.310590000000001</v>
      </c>
      <c r="I127" s="32">
        <f t="shared" si="24"/>
        <v>24.796800000000001</v>
      </c>
      <c r="J127" s="32">
        <f t="shared" si="24"/>
        <v>25.292729999999999</v>
      </c>
      <c r="K127" s="32">
        <f t="shared" si="24"/>
        <v>25.798590000000001</v>
      </c>
      <c r="L127" s="32">
        <f t="shared" si="24"/>
        <v>26.31456</v>
      </c>
      <c r="M127" s="32">
        <f t="shared" si="24"/>
        <v>26.84085</v>
      </c>
      <c r="N127" s="32">
        <f t="shared" si="24"/>
        <v>27.377669999999998</v>
      </c>
    </row>
    <row r="128" spans="1:14" x14ac:dyDescent="0.25">
      <c r="A128" s="18" t="s">
        <v>192</v>
      </c>
      <c r="B128" s="28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 thickBot="1" x14ac:dyDescent="0.3">
      <c r="A129" s="18" t="s">
        <v>192</v>
      </c>
      <c r="B129" s="47" t="s">
        <v>191</v>
      </c>
      <c r="C129" s="34">
        <f>SUBTOTAL(9,C120:C128)</f>
        <v>16973.898939999999</v>
      </c>
      <c r="D129" s="34">
        <f>SUBTOTAL(9,D120:D128)</f>
        <v>19247.066180000002</v>
      </c>
      <c r="E129" s="34">
        <f>D129-C129</f>
        <v>2273.1672400000025</v>
      </c>
      <c r="F129" s="34">
        <f t="shared" ref="F129:N129" si="25">SUBTOTAL(9,F120:F128)</f>
        <v>19831.856490000002</v>
      </c>
      <c r="G129" s="34">
        <f t="shared" si="25"/>
        <v>20349.933080000003</v>
      </c>
      <c r="H129" s="34">
        <f t="shared" si="25"/>
        <v>22048.927450000003</v>
      </c>
      <c r="I129" s="34">
        <f t="shared" si="25"/>
        <v>22673.502960000005</v>
      </c>
      <c r="J129" s="34">
        <f t="shared" si="25"/>
        <v>23230.021960000002</v>
      </c>
      <c r="K129" s="34">
        <f t="shared" si="25"/>
        <v>23757.993489999997</v>
      </c>
      <c r="L129" s="34">
        <f t="shared" si="25"/>
        <v>24223.927490000002</v>
      </c>
      <c r="M129" s="34">
        <f t="shared" si="25"/>
        <v>24826.785470000003</v>
      </c>
      <c r="N129" s="34">
        <f t="shared" si="25"/>
        <v>25430.527120000006</v>
      </c>
    </row>
    <row r="130" spans="1:14" x14ac:dyDescent="0.25">
      <c r="A130" s="18" t="s">
        <v>192</v>
      </c>
    </row>
    <row r="131" spans="1:14" x14ac:dyDescent="0.25">
      <c r="A131" s="18" t="s">
        <v>192</v>
      </c>
      <c r="B131" s="45" t="s">
        <v>195</v>
      </c>
      <c r="C131" s="31"/>
      <c r="D131" s="31"/>
      <c r="E131" s="31"/>
    </row>
    <row r="132" spans="1:14" x14ac:dyDescent="0.25">
      <c r="A132" s="18" t="s">
        <v>192</v>
      </c>
      <c r="B132" s="46" t="s">
        <v>247</v>
      </c>
      <c r="C132" s="32">
        <v>10213.765729999999</v>
      </c>
      <c r="D132" s="32">
        <f t="shared" ref="D132:D135" si="26">D20+D85</f>
        <v>10461.420169999999</v>
      </c>
      <c r="E132" s="32">
        <f>D132-C132</f>
        <v>247.65444000000025</v>
      </c>
      <c r="F132" s="32">
        <f t="shared" ref="F132:N132" si="27">F20+F85</f>
        <v>10775.44375</v>
      </c>
      <c r="G132" s="32">
        <f t="shared" si="27"/>
        <v>10930.90431</v>
      </c>
      <c r="H132" s="32">
        <f t="shared" si="27"/>
        <v>11345.64222</v>
      </c>
      <c r="I132" s="32">
        <f t="shared" si="27"/>
        <v>11588.94159</v>
      </c>
      <c r="J132" s="32">
        <f t="shared" si="27"/>
        <v>11801.665059999999</v>
      </c>
      <c r="K132" s="32">
        <f t="shared" si="27"/>
        <v>12073.58988</v>
      </c>
      <c r="L132" s="32">
        <f t="shared" si="27"/>
        <v>12303.53599</v>
      </c>
      <c r="M132" s="32">
        <f t="shared" si="27"/>
        <v>12554.78687</v>
      </c>
      <c r="N132" s="32">
        <f t="shared" si="27"/>
        <v>12840.751920000001</v>
      </c>
    </row>
    <row r="133" spans="1:14" x14ac:dyDescent="0.25">
      <c r="A133" s="18" t="s">
        <v>192</v>
      </c>
      <c r="B133" s="46" t="s">
        <v>248</v>
      </c>
      <c r="C133" s="32">
        <v>152.31432000000001</v>
      </c>
      <c r="D133" s="32">
        <f t="shared" si="26"/>
        <v>108.43809</v>
      </c>
      <c r="E133" s="32">
        <f>D133-C133</f>
        <v>-43.876230000000007</v>
      </c>
      <c r="F133" s="32">
        <f t="shared" ref="F133:N133" si="28">F21+F86</f>
        <v>160.86346</v>
      </c>
      <c r="G133" s="32">
        <f t="shared" si="28"/>
        <v>207.48829000000001</v>
      </c>
      <c r="H133" s="32">
        <f t="shared" si="28"/>
        <v>228.98023000000001</v>
      </c>
      <c r="I133" s="32">
        <f t="shared" si="28"/>
        <v>262.04300999999998</v>
      </c>
      <c r="J133" s="32">
        <f t="shared" si="28"/>
        <v>272.09478999999999</v>
      </c>
      <c r="K133" s="32">
        <f t="shared" si="28"/>
        <v>254.78326000000001</v>
      </c>
      <c r="L133" s="32">
        <f t="shared" si="28"/>
        <v>236.99135000000001</v>
      </c>
      <c r="M133" s="32">
        <f t="shared" si="28"/>
        <v>216.60587000000001</v>
      </c>
      <c r="N133" s="32">
        <f t="shared" si="28"/>
        <v>196.16225</v>
      </c>
    </row>
    <row r="134" spans="1:14" x14ac:dyDescent="0.25">
      <c r="A134" s="18" t="s">
        <v>192</v>
      </c>
      <c r="B134" s="46" t="s">
        <v>259</v>
      </c>
      <c r="C134" s="32">
        <v>7510.2758599999997</v>
      </c>
      <c r="D134" s="32">
        <f t="shared" si="26"/>
        <v>6902.5779499999999</v>
      </c>
      <c r="E134" s="32">
        <f>D134-C134</f>
        <v>-607.69790999999987</v>
      </c>
      <c r="F134" s="32">
        <f t="shared" ref="F134:N134" si="29">F22+F87</f>
        <v>6904.0626000000002</v>
      </c>
      <c r="G134" s="32">
        <f t="shared" si="29"/>
        <v>6986.6950900000002</v>
      </c>
      <c r="H134" s="32">
        <f t="shared" si="29"/>
        <v>8006.2547199999999</v>
      </c>
      <c r="I134" s="32">
        <f t="shared" si="29"/>
        <v>8224.8542500000003</v>
      </c>
      <c r="J134" s="32">
        <f t="shared" si="29"/>
        <v>8323.1530999999995</v>
      </c>
      <c r="K134" s="32">
        <f t="shared" si="29"/>
        <v>8403.5849300000009</v>
      </c>
      <c r="L134" s="32">
        <f t="shared" si="29"/>
        <v>8540.9712899999995</v>
      </c>
      <c r="M134" s="32">
        <f t="shared" si="29"/>
        <v>8743.2989899999993</v>
      </c>
      <c r="N134" s="32">
        <f t="shared" si="29"/>
        <v>8917.6142899999995</v>
      </c>
    </row>
    <row r="135" spans="1:14" x14ac:dyDescent="0.25">
      <c r="A135" s="18" t="s">
        <v>192</v>
      </c>
      <c r="B135" s="46" t="s">
        <v>249</v>
      </c>
      <c r="C135" s="32">
        <v>54.987720000000003</v>
      </c>
      <c r="D135" s="32">
        <f t="shared" si="26"/>
        <v>55.54204</v>
      </c>
      <c r="E135" s="32">
        <f>D135-C135</f>
        <v>0.55431999999999704</v>
      </c>
      <c r="F135" s="32">
        <f t="shared" ref="F135:N135" si="30">F23+F88</f>
        <v>57.029170000000001</v>
      </c>
      <c r="G135" s="32">
        <f t="shared" si="30"/>
        <v>58.282699999999998</v>
      </c>
      <c r="H135" s="32">
        <f t="shared" si="30"/>
        <v>59.604810000000001</v>
      </c>
      <c r="I135" s="32">
        <f t="shared" si="30"/>
        <v>60.966479999999997</v>
      </c>
      <c r="J135" s="32">
        <f t="shared" si="30"/>
        <v>62.3688</v>
      </c>
      <c r="K135" s="32">
        <f t="shared" si="30"/>
        <v>63.879170000000002</v>
      </c>
      <c r="L135" s="32">
        <f t="shared" si="30"/>
        <v>64.656750000000002</v>
      </c>
      <c r="M135" s="32">
        <f t="shared" si="30"/>
        <v>65.449889999999996</v>
      </c>
      <c r="N135" s="32">
        <f t="shared" si="30"/>
        <v>66.258889999999994</v>
      </c>
    </row>
    <row r="136" spans="1:14" x14ac:dyDescent="0.25">
      <c r="A136" s="18" t="s">
        <v>192</v>
      </c>
      <c r="B136" s="28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 thickBot="1" x14ac:dyDescent="0.3">
      <c r="A137" s="18" t="s">
        <v>192</v>
      </c>
      <c r="B137" s="47" t="s">
        <v>199</v>
      </c>
      <c r="C137" s="34">
        <f>SUBTOTAL(9,C131:C136)</f>
        <v>17931.343629999999</v>
      </c>
      <c r="D137" s="34">
        <f>SUBTOTAL(9,D131:D136)</f>
        <v>17527.97825</v>
      </c>
      <c r="E137" s="34">
        <f>D137-C137</f>
        <v>-403.36537999999928</v>
      </c>
      <c r="F137" s="34">
        <f t="shared" ref="F137:N137" si="31">SUBTOTAL(9,F131:F136)</f>
        <v>17897.398980000002</v>
      </c>
      <c r="G137" s="34">
        <f t="shared" si="31"/>
        <v>18183.37039</v>
      </c>
      <c r="H137" s="34">
        <f t="shared" si="31"/>
        <v>19640.48198</v>
      </c>
      <c r="I137" s="34">
        <f t="shared" si="31"/>
        <v>20136.805329999999</v>
      </c>
      <c r="J137" s="34">
        <f t="shared" si="31"/>
        <v>20459.281749999998</v>
      </c>
      <c r="K137" s="34">
        <f t="shared" si="31"/>
        <v>20795.837240000001</v>
      </c>
      <c r="L137" s="34">
        <f t="shared" si="31"/>
        <v>21146.15538</v>
      </c>
      <c r="M137" s="34">
        <f t="shared" si="31"/>
        <v>21580.141619999999</v>
      </c>
      <c r="N137" s="34">
        <f t="shared" si="31"/>
        <v>22020.787350000002</v>
      </c>
    </row>
    <row r="138" spans="1:14" ht="6" customHeight="1" x14ac:dyDescent="0.25">
      <c r="A138" s="18" t="s">
        <v>192</v>
      </c>
    </row>
    <row r="139" spans="1:14" ht="15.75" thickBot="1" x14ac:dyDescent="0.3">
      <c r="A139" s="18" t="s">
        <v>192</v>
      </c>
      <c r="B139" s="47" t="s">
        <v>200</v>
      </c>
      <c r="C139" s="34">
        <f>C129-C137</f>
        <v>-957.44469000000026</v>
      </c>
      <c r="D139" s="34">
        <f>D129-D137</f>
        <v>1719.0879300000015</v>
      </c>
      <c r="E139" s="34">
        <f>D139-C139</f>
        <v>2676.5326200000018</v>
      </c>
      <c r="F139" s="34">
        <f t="shared" ref="F139:N139" si="32">F129-F137</f>
        <v>1934.4575100000002</v>
      </c>
      <c r="G139" s="34">
        <f t="shared" si="32"/>
        <v>2166.5626900000025</v>
      </c>
      <c r="H139" s="34">
        <f t="shared" si="32"/>
        <v>2408.4454700000024</v>
      </c>
      <c r="I139" s="34">
        <f t="shared" si="32"/>
        <v>2536.697630000006</v>
      </c>
      <c r="J139" s="34">
        <f t="shared" si="32"/>
        <v>2770.7402100000036</v>
      </c>
      <c r="K139" s="34">
        <f t="shared" si="32"/>
        <v>2962.1562499999964</v>
      </c>
      <c r="L139" s="34">
        <f t="shared" si="32"/>
        <v>3077.7721100000017</v>
      </c>
      <c r="M139" s="34">
        <f t="shared" si="32"/>
        <v>3246.643850000004</v>
      </c>
      <c r="N139" s="34">
        <f t="shared" si="32"/>
        <v>3409.7397700000038</v>
      </c>
    </row>
    <row r="140" spans="1:14" x14ac:dyDescent="0.25">
      <c r="A140" s="18" t="s">
        <v>192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8" t="s">
        <v>192</v>
      </c>
      <c r="B141" s="45" t="s">
        <v>250</v>
      </c>
      <c r="C141" s="31"/>
      <c r="D141" s="31"/>
      <c r="E141" s="31"/>
    </row>
    <row r="142" spans="1:14" x14ac:dyDescent="0.25">
      <c r="A142" s="18" t="s">
        <v>192</v>
      </c>
      <c r="B142" s="28" t="s">
        <v>251</v>
      </c>
      <c r="C142" s="32">
        <v>0</v>
      </c>
      <c r="D142" s="32">
        <f>D35+D52+D105</f>
        <v>0</v>
      </c>
      <c r="E142" s="32">
        <f>D142-C142</f>
        <v>0</v>
      </c>
      <c r="F142" s="32">
        <f t="shared" ref="F142:N142" si="33">F35+F52+F105</f>
        <v>0</v>
      </c>
      <c r="G142" s="32">
        <f t="shared" si="33"/>
        <v>0</v>
      </c>
      <c r="H142" s="32">
        <f t="shared" si="33"/>
        <v>0</v>
      </c>
      <c r="I142" s="32">
        <f t="shared" si="33"/>
        <v>0</v>
      </c>
      <c r="J142" s="32">
        <f t="shared" si="33"/>
        <v>0</v>
      </c>
      <c r="K142" s="32">
        <f t="shared" si="33"/>
        <v>0</v>
      </c>
      <c r="L142" s="32">
        <f t="shared" si="33"/>
        <v>0</v>
      </c>
      <c r="M142" s="32">
        <f t="shared" si="33"/>
        <v>0</v>
      </c>
      <c r="N142" s="32">
        <f t="shared" si="33"/>
        <v>0</v>
      </c>
    </row>
    <row r="143" spans="1:14" x14ac:dyDescent="0.25">
      <c r="A143" s="18" t="s">
        <v>192</v>
      </c>
      <c r="B143" s="28" t="s">
        <v>252</v>
      </c>
      <c r="C143" s="32">
        <v>0</v>
      </c>
      <c r="D143" s="32">
        <f>D36+D53+D106</f>
        <v>0</v>
      </c>
      <c r="E143" s="32">
        <f>D143-C143</f>
        <v>0</v>
      </c>
      <c r="F143" s="32">
        <f t="shared" ref="F143:N143" si="34">F36+F53+F106</f>
        <v>0</v>
      </c>
      <c r="G143" s="32">
        <f t="shared" si="34"/>
        <v>0</v>
      </c>
      <c r="H143" s="32">
        <f t="shared" si="34"/>
        <v>0</v>
      </c>
      <c r="I143" s="32">
        <f t="shared" si="34"/>
        <v>0</v>
      </c>
      <c r="J143" s="32">
        <f t="shared" si="34"/>
        <v>0</v>
      </c>
      <c r="K143" s="32">
        <f t="shared" si="34"/>
        <v>0</v>
      </c>
      <c r="L143" s="32">
        <f t="shared" si="34"/>
        <v>0</v>
      </c>
      <c r="M143" s="32">
        <f t="shared" si="34"/>
        <v>0</v>
      </c>
      <c r="N143" s="32">
        <f t="shared" si="34"/>
        <v>0</v>
      </c>
    </row>
    <row r="144" spans="1:14" x14ac:dyDescent="0.25">
      <c r="A144" s="18" t="s">
        <v>192</v>
      </c>
      <c r="B144" s="48" t="s">
        <v>210</v>
      </c>
      <c r="C144" s="32">
        <v>4266.6885600000005</v>
      </c>
      <c r="D144" s="32">
        <f>D152+D153+D154-D142-D143-D145-D146-D164+D107</f>
        <v>1118.3781399999996</v>
      </c>
      <c r="E144" s="32">
        <f>D144-C144</f>
        <v>-3148.3104200000007</v>
      </c>
      <c r="F144" s="32">
        <f t="shared" ref="F144:N144" si="35">F152+F153+F154-F142-F143-F145-F146-F164+F107</f>
        <v>1160.0670400000004</v>
      </c>
      <c r="G144" s="32">
        <f t="shared" si="35"/>
        <v>2723.0628199999996</v>
      </c>
      <c r="H144" s="32">
        <f t="shared" si="35"/>
        <v>1951.4651599999997</v>
      </c>
      <c r="I144" s="32">
        <f t="shared" si="35"/>
        <v>2063.5997800000005</v>
      </c>
      <c r="J144" s="32">
        <f t="shared" si="35"/>
        <v>-164.36024</v>
      </c>
      <c r="K144" s="32">
        <f t="shared" si="35"/>
        <v>-307.82420999999977</v>
      </c>
      <c r="L144" s="32">
        <f t="shared" si="35"/>
        <v>-660.99476000000004</v>
      </c>
      <c r="M144" s="32">
        <f t="shared" si="35"/>
        <v>-747.5591000000004</v>
      </c>
      <c r="N144" s="32">
        <f t="shared" si="35"/>
        <v>-839.26673999999957</v>
      </c>
    </row>
    <row r="145" spans="1:14" x14ac:dyDescent="0.25">
      <c r="A145" s="18" t="s">
        <v>192</v>
      </c>
      <c r="B145" s="28" t="s">
        <v>253</v>
      </c>
      <c r="C145" s="32">
        <v>0</v>
      </c>
      <c r="D145" s="32">
        <f>D38+D55+D108</f>
        <v>0</v>
      </c>
      <c r="E145" s="32">
        <f>D145-C145</f>
        <v>0</v>
      </c>
      <c r="F145" s="32">
        <f t="shared" ref="F145:N145" si="36">F38+F55+F108</f>
        <v>0</v>
      </c>
      <c r="G145" s="32">
        <f t="shared" si="36"/>
        <v>0</v>
      </c>
      <c r="H145" s="32">
        <f t="shared" si="36"/>
        <v>0</v>
      </c>
      <c r="I145" s="32">
        <f t="shared" si="36"/>
        <v>0</v>
      </c>
      <c r="J145" s="32">
        <f t="shared" si="36"/>
        <v>0</v>
      </c>
      <c r="K145" s="32">
        <f t="shared" si="36"/>
        <v>0</v>
      </c>
      <c r="L145" s="32">
        <f t="shared" si="36"/>
        <v>0</v>
      </c>
      <c r="M145" s="32">
        <f t="shared" si="36"/>
        <v>0</v>
      </c>
      <c r="N145" s="32">
        <f t="shared" si="36"/>
        <v>0</v>
      </c>
    </row>
    <row r="146" spans="1:14" x14ac:dyDescent="0.25">
      <c r="A146" s="18" t="s">
        <v>192</v>
      </c>
      <c r="B146" s="28" t="s">
        <v>254</v>
      </c>
      <c r="C146" s="32">
        <v>0</v>
      </c>
      <c r="D146" s="32">
        <f>D39+D56+D109</f>
        <v>0</v>
      </c>
      <c r="E146" s="32">
        <f>D146-C146</f>
        <v>0</v>
      </c>
      <c r="F146" s="32">
        <f t="shared" ref="F146:N146" si="37">F39+F56+F109</f>
        <v>0</v>
      </c>
      <c r="G146" s="32">
        <f t="shared" si="37"/>
        <v>0</v>
      </c>
      <c r="H146" s="32">
        <f t="shared" si="37"/>
        <v>0</v>
      </c>
      <c r="I146" s="32">
        <f t="shared" si="37"/>
        <v>0</v>
      </c>
      <c r="J146" s="32">
        <f t="shared" si="37"/>
        <v>0</v>
      </c>
      <c r="K146" s="32">
        <f t="shared" si="37"/>
        <v>0</v>
      </c>
      <c r="L146" s="32">
        <f t="shared" si="37"/>
        <v>0</v>
      </c>
      <c r="M146" s="32">
        <f t="shared" si="37"/>
        <v>0</v>
      </c>
      <c r="N146" s="32">
        <f t="shared" si="37"/>
        <v>0</v>
      </c>
    </row>
    <row r="147" spans="1:14" x14ac:dyDescent="0.25">
      <c r="A147" s="18" t="s">
        <v>192</v>
      </c>
      <c r="B147" s="28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 thickBot="1" x14ac:dyDescent="0.3">
      <c r="A148" s="18" t="s">
        <v>192</v>
      </c>
      <c r="B148" s="47" t="s">
        <v>213</v>
      </c>
      <c r="C148" s="34">
        <f>SUBTOTAL(9,C141:C147)</f>
        <v>4266.6885600000005</v>
      </c>
      <c r="D148" s="34">
        <f>SUBTOTAL(9,D141:D147)</f>
        <v>1118.3781399999996</v>
      </c>
      <c r="E148" s="34">
        <f>D148-C148</f>
        <v>-3148.3104200000007</v>
      </c>
      <c r="F148" s="34">
        <f t="shared" ref="F148:N148" si="38">SUBTOTAL(9,F141:F147)</f>
        <v>1160.0670400000004</v>
      </c>
      <c r="G148" s="34">
        <f t="shared" si="38"/>
        <v>2723.0628199999996</v>
      </c>
      <c r="H148" s="34">
        <f t="shared" si="38"/>
        <v>1951.4651599999997</v>
      </c>
      <c r="I148" s="34">
        <f t="shared" si="38"/>
        <v>2063.5997800000005</v>
      </c>
      <c r="J148" s="34">
        <f t="shared" si="38"/>
        <v>-164.36024</v>
      </c>
      <c r="K148" s="34">
        <f t="shared" si="38"/>
        <v>-307.82420999999977</v>
      </c>
      <c r="L148" s="34">
        <f t="shared" si="38"/>
        <v>-660.99476000000004</v>
      </c>
      <c r="M148" s="34">
        <f t="shared" si="38"/>
        <v>-747.5591000000004</v>
      </c>
      <c r="N148" s="34">
        <f t="shared" si="38"/>
        <v>-839.26673999999957</v>
      </c>
    </row>
    <row r="149" spans="1:14" x14ac:dyDescent="0.25">
      <c r="A149" s="18" t="s">
        <v>192</v>
      </c>
    </row>
    <row r="150" spans="1:14" x14ac:dyDescent="0.25">
      <c r="A150" s="18" t="s">
        <v>192</v>
      </c>
      <c r="B150" s="45" t="s">
        <v>214</v>
      </c>
      <c r="C150" s="31"/>
      <c r="D150" s="31"/>
      <c r="E150" s="31"/>
    </row>
    <row r="151" spans="1:14" x14ac:dyDescent="0.25">
      <c r="A151" s="18" t="s">
        <v>192</v>
      </c>
      <c r="B151" s="28" t="s">
        <v>220</v>
      </c>
      <c r="C151" s="31"/>
      <c r="D151" s="31"/>
      <c r="E151" s="31"/>
    </row>
    <row r="152" spans="1:14" x14ac:dyDescent="0.25">
      <c r="A152" s="18" t="s">
        <v>192</v>
      </c>
      <c r="B152" s="48" t="str">
        <f>"-  to meet additional demand"</f>
        <v>-  to meet additional demand</v>
      </c>
      <c r="C152" s="32">
        <v>0</v>
      </c>
      <c r="D152" s="32">
        <f t="shared" ref="D152:D154" si="39">D62</f>
        <v>0</v>
      </c>
      <c r="E152" s="32">
        <f>D152-C152</f>
        <v>0</v>
      </c>
      <c r="F152" s="32">
        <f t="shared" ref="F152:N152" si="40">F62</f>
        <v>0</v>
      </c>
      <c r="G152" s="32">
        <f t="shared" si="40"/>
        <v>1379.17</v>
      </c>
      <c r="H152" s="32">
        <f t="shared" si="40"/>
        <v>2542.9773</v>
      </c>
      <c r="I152" s="32">
        <f t="shared" si="40"/>
        <v>2229.1640000000002</v>
      </c>
      <c r="J152" s="32">
        <f t="shared" si="40"/>
        <v>296.36786999999998</v>
      </c>
      <c r="K152" s="32">
        <f t="shared" si="40"/>
        <v>305.61014999999998</v>
      </c>
      <c r="L152" s="32">
        <f t="shared" si="40"/>
        <v>0</v>
      </c>
      <c r="M152" s="32">
        <f t="shared" si="40"/>
        <v>0</v>
      </c>
      <c r="N152" s="32">
        <f t="shared" si="40"/>
        <v>0</v>
      </c>
    </row>
    <row r="153" spans="1:14" x14ac:dyDescent="0.25">
      <c r="A153" s="18" t="s">
        <v>192</v>
      </c>
      <c r="B153" s="48" t="str">
        <f>"-  to improve level of service"</f>
        <v>-  to improve level of service</v>
      </c>
      <c r="C153" s="32">
        <v>1523.7800400000001</v>
      </c>
      <c r="D153" s="32">
        <f t="shared" si="39"/>
        <v>51.122</v>
      </c>
      <c r="E153" s="32">
        <f>D153-C153</f>
        <v>-1472.65804</v>
      </c>
      <c r="F153" s="32">
        <f t="shared" ref="F153:N153" si="41">F63</f>
        <v>57.921019999999999</v>
      </c>
      <c r="G153" s="32">
        <f t="shared" si="41"/>
        <v>65.081969999999998</v>
      </c>
      <c r="H153" s="32">
        <f t="shared" si="41"/>
        <v>71.915400000000005</v>
      </c>
      <c r="I153" s="32">
        <f t="shared" si="41"/>
        <v>79.771749999999997</v>
      </c>
      <c r="J153" s="32">
        <f t="shared" si="41"/>
        <v>87.178910000000002</v>
      </c>
      <c r="K153" s="32">
        <f t="shared" si="41"/>
        <v>95.78031</v>
      </c>
      <c r="L153" s="32">
        <f t="shared" si="41"/>
        <v>104.81931</v>
      </c>
      <c r="M153" s="32">
        <f t="shared" si="41"/>
        <v>114.31447</v>
      </c>
      <c r="N153" s="32">
        <f t="shared" si="41"/>
        <v>123.07965</v>
      </c>
    </row>
    <row r="154" spans="1:14" x14ac:dyDescent="0.25">
      <c r="A154" s="18" t="s">
        <v>192</v>
      </c>
      <c r="B154" s="48" t="str">
        <f>"-  to replace existing assets"</f>
        <v>-  to replace existing assets</v>
      </c>
      <c r="C154" s="32">
        <v>1785.2645199999999</v>
      </c>
      <c r="D154" s="32">
        <f t="shared" si="39"/>
        <v>2787.5142999999998</v>
      </c>
      <c r="E154" s="32">
        <f>D154-C154</f>
        <v>1002.2497799999999</v>
      </c>
      <c r="F154" s="32">
        <f t="shared" ref="F154:N154" si="42">F64</f>
        <v>3035.8500300000001</v>
      </c>
      <c r="G154" s="32">
        <f t="shared" si="42"/>
        <v>3445.8139299999998</v>
      </c>
      <c r="H154" s="32">
        <f t="shared" si="42"/>
        <v>1743.8304599999999</v>
      </c>
      <c r="I154" s="32">
        <f t="shared" si="42"/>
        <v>2290.7478500000002</v>
      </c>
      <c r="J154" s="32">
        <f t="shared" si="42"/>
        <v>2224.0391</v>
      </c>
      <c r="K154" s="32">
        <f t="shared" si="42"/>
        <v>2252.8912500000001</v>
      </c>
      <c r="L154" s="32">
        <f t="shared" si="42"/>
        <v>2312.6349300000002</v>
      </c>
      <c r="M154" s="32">
        <f t="shared" si="42"/>
        <v>2384.82638</v>
      </c>
      <c r="N154" s="32">
        <f t="shared" si="42"/>
        <v>2447.7556500000001</v>
      </c>
    </row>
    <row r="155" spans="1:14" x14ac:dyDescent="0.25">
      <c r="A155" s="18" t="s">
        <v>192</v>
      </c>
      <c r="B155" s="48" t="s">
        <v>215</v>
      </c>
      <c r="C155" s="32">
        <v>0.19931000000019594</v>
      </c>
      <c r="D155" s="32">
        <f>D139+D148-D152-D153-D154-D156</f>
        <v>-1.1702299999983552</v>
      </c>
      <c r="E155" s="32">
        <f>D155-C155</f>
        <v>-1.3695399999985511</v>
      </c>
      <c r="F155" s="32">
        <f t="shared" ref="F155:N155" si="43">F139+F148-F152-F153-F154-F156</f>
        <v>0.7535000000002583</v>
      </c>
      <c r="G155" s="32">
        <f t="shared" si="43"/>
        <v>-0.44038999999838779</v>
      </c>
      <c r="H155" s="32">
        <f t="shared" si="43"/>
        <v>1.1874700000021221</v>
      </c>
      <c r="I155" s="32">
        <f t="shared" si="43"/>
        <v>0.61381000000619679</v>
      </c>
      <c r="J155" s="32">
        <f t="shared" si="43"/>
        <v>-1.2059099999964928</v>
      </c>
      <c r="K155" s="32">
        <f t="shared" si="43"/>
        <v>5.0329999996392871E-2</v>
      </c>
      <c r="L155" s="32">
        <f t="shared" si="43"/>
        <v>-0.67688999999836597</v>
      </c>
      <c r="M155" s="32">
        <f t="shared" si="43"/>
        <v>-5.6099999996149563E-2</v>
      </c>
      <c r="N155" s="32">
        <f t="shared" si="43"/>
        <v>-0.36226999999598775</v>
      </c>
    </row>
    <row r="156" spans="1:14" x14ac:dyDescent="0.25">
      <c r="A156" s="18" t="s">
        <v>192</v>
      </c>
      <c r="B156" s="48" t="s">
        <v>216</v>
      </c>
      <c r="C156" s="32">
        <v>0</v>
      </c>
      <c r="D156" s="32">
        <f>D110</f>
        <v>0</v>
      </c>
      <c r="E156" s="32">
        <f>D156-C156</f>
        <v>0</v>
      </c>
      <c r="F156" s="32">
        <f t="shared" ref="F156:N156" si="44">F110</f>
        <v>0</v>
      </c>
      <c r="G156" s="32">
        <f t="shared" si="44"/>
        <v>0</v>
      </c>
      <c r="H156" s="32">
        <f t="shared" si="44"/>
        <v>0</v>
      </c>
      <c r="I156" s="32">
        <f t="shared" si="44"/>
        <v>0</v>
      </c>
      <c r="J156" s="32">
        <f t="shared" si="44"/>
        <v>0</v>
      </c>
      <c r="K156" s="32">
        <f t="shared" si="44"/>
        <v>0</v>
      </c>
      <c r="L156" s="32">
        <f t="shared" si="44"/>
        <v>0</v>
      </c>
      <c r="M156" s="32">
        <f t="shared" si="44"/>
        <v>0</v>
      </c>
      <c r="N156" s="32">
        <f t="shared" si="44"/>
        <v>0</v>
      </c>
    </row>
    <row r="157" spans="1:14" x14ac:dyDescent="0.25">
      <c r="A157" s="18" t="s">
        <v>192</v>
      </c>
      <c r="B157" s="28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 thickBot="1" x14ac:dyDescent="0.3">
      <c r="A158" s="18" t="s">
        <v>192</v>
      </c>
      <c r="B158" s="47" t="s">
        <v>217</v>
      </c>
      <c r="C158" s="34">
        <f>SUBTOTAL(9,C150:C157)</f>
        <v>3309.2438700000002</v>
      </c>
      <c r="D158" s="34">
        <f>SUBTOTAL(9,D150:D157)</f>
        <v>2837.4660700000013</v>
      </c>
      <c r="E158" s="34">
        <f>D158-C158</f>
        <v>-471.77779999999893</v>
      </c>
      <c r="F158" s="34">
        <f t="shared" ref="F158:N158" si="45">SUBTOTAL(9,F150:F157)</f>
        <v>3094.5245500000005</v>
      </c>
      <c r="G158" s="34">
        <f t="shared" si="45"/>
        <v>4889.6255100000017</v>
      </c>
      <c r="H158" s="34">
        <f t="shared" si="45"/>
        <v>4359.9106300000021</v>
      </c>
      <c r="I158" s="34">
        <f t="shared" si="45"/>
        <v>4600.2974100000065</v>
      </c>
      <c r="J158" s="34">
        <f t="shared" si="45"/>
        <v>2606.3799700000036</v>
      </c>
      <c r="K158" s="34">
        <f t="shared" si="45"/>
        <v>2654.3320399999966</v>
      </c>
      <c r="L158" s="34">
        <f t="shared" si="45"/>
        <v>2416.7773500000017</v>
      </c>
      <c r="M158" s="34">
        <f t="shared" si="45"/>
        <v>2499.0847500000036</v>
      </c>
      <c r="N158" s="34">
        <f t="shared" si="45"/>
        <v>2570.4730300000042</v>
      </c>
    </row>
    <row r="159" spans="1:14" ht="6" customHeight="1" x14ac:dyDescent="0.25">
      <c r="A159" s="18" t="s">
        <v>192</v>
      </c>
    </row>
    <row r="160" spans="1:14" ht="15.75" thickBot="1" x14ac:dyDescent="0.3">
      <c r="A160" s="18" t="s">
        <v>192</v>
      </c>
      <c r="B160" s="47" t="s">
        <v>255</v>
      </c>
      <c r="C160" s="34">
        <f>C148-C158</f>
        <v>957.44469000000026</v>
      </c>
      <c r="D160" s="34">
        <f>D148-D158</f>
        <v>-1719.0879300000017</v>
      </c>
      <c r="E160" s="34">
        <f>D160-C160</f>
        <v>-2676.5326200000018</v>
      </c>
      <c r="F160" s="34">
        <f t="shared" ref="F160:N160" si="46">F148-F158</f>
        <v>-1934.4575100000002</v>
      </c>
      <c r="G160" s="34">
        <f t="shared" si="46"/>
        <v>-2166.562690000002</v>
      </c>
      <c r="H160" s="34">
        <f t="shared" si="46"/>
        <v>-2408.4454700000024</v>
      </c>
      <c r="I160" s="34">
        <f t="shared" si="46"/>
        <v>-2536.697630000006</v>
      </c>
      <c r="J160" s="34">
        <f t="shared" si="46"/>
        <v>-2770.7402100000036</v>
      </c>
      <c r="K160" s="34">
        <f t="shared" si="46"/>
        <v>-2962.1562499999964</v>
      </c>
      <c r="L160" s="34">
        <f t="shared" si="46"/>
        <v>-3077.7721100000017</v>
      </c>
      <c r="M160" s="34">
        <f t="shared" si="46"/>
        <v>-3246.643850000004</v>
      </c>
      <c r="N160" s="34">
        <f t="shared" si="46"/>
        <v>-3409.7397700000038</v>
      </c>
    </row>
    <row r="161" spans="1:14" ht="6" customHeight="1" x14ac:dyDescent="0.25">
      <c r="A161" s="18" t="s">
        <v>192</v>
      </c>
    </row>
    <row r="162" spans="1:14" ht="15.75" thickBot="1" x14ac:dyDescent="0.3">
      <c r="A162" s="18" t="s">
        <v>192</v>
      </c>
      <c r="B162" s="47" t="s">
        <v>256</v>
      </c>
      <c r="C162" s="34">
        <f>C139+C160</f>
        <v>0</v>
      </c>
      <c r="D162" s="34">
        <f>D139+D160</f>
        <v>0</v>
      </c>
      <c r="E162" s="34">
        <f>D162-C162</f>
        <v>0</v>
      </c>
      <c r="F162" s="34">
        <f t="shared" ref="F162:N162" si="47">F139+F160</f>
        <v>0</v>
      </c>
      <c r="G162" s="34">
        <f t="shared" si="47"/>
        <v>0</v>
      </c>
      <c r="H162" s="34">
        <f t="shared" si="47"/>
        <v>0</v>
      </c>
      <c r="I162" s="34">
        <f t="shared" si="47"/>
        <v>0</v>
      </c>
      <c r="J162" s="34">
        <f t="shared" si="47"/>
        <v>0</v>
      </c>
      <c r="K162" s="34">
        <f t="shared" si="47"/>
        <v>0</v>
      </c>
      <c r="L162" s="34">
        <f t="shared" si="47"/>
        <v>0</v>
      </c>
      <c r="M162" s="34">
        <f t="shared" si="47"/>
        <v>0</v>
      </c>
      <c r="N162" s="34">
        <f t="shared" si="47"/>
        <v>0</v>
      </c>
    </row>
    <row r="163" spans="1:14" x14ac:dyDescent="0.25">
      <c r="A163" s="18" t="s">
        <v>192</v>
      </c>
    </row>
    <row r="164" spans="1:14" ht="42" customHeight="1" x14ac:dyDescent="0.25">
      <c r="A164" s="18" t="s">
        <v>192</v>
      </c>
      <c r="B164" s="49" t="s">
        <v>257</v>
      </c>
      <c r="C164" s="33">
        <f>C29</f>
        <v>1257.365</v>
      </c>
      <c r="D164" s="33">
        <f>D29</f>
        <v>1548.3012900000001</v>
      </c>
      <c r="E164" s="32">
        <f>D164-C164</f>
        <v>290.9362900000001</v>
      </c>
      <c r="F164" s="33">
        <f t="shared" ref="F164:N164" si="48">F29</f>
        <v>1761.7471399999999</v>
      </c>
      <c r="G164" s="33">
        <f t="shared" si="48"/>
        <v>1995.04621</v>
      </c>
      <c r="H164" s="33">
        <f t="shared" si="48"/>
        <v>2235.3011299999998</v>
      </c>
      <c r="I164" s="33">
        <f t="shared" si="48"/>
        <v>2364.1269499999999</v>
      </c>
      <c r="J164" s="33">
        <f t="shared" si="48"/>
        <v>2599.9892500000001</v>
      </c>
      <c r="K164" s="33">
        <f t="shared" si="48"/>
        <v>2790.14905</v>
      </c>
      <c r="L164" s="33">
        <f t="shared" si="48"/>
        <v>2906.4921300000001</v>
      </c>
      <c r="M164" s="33">
        <f t="shared" si="48"/>
        <v>3074.7430800000002</v>
      </c>
      <c r="N164" s="33">
        <f t="shared" si="48"/>
        <v>3238.1451699999998</v>
      </c>
    </row>
    <row r="165" spans="1:14" x14ac:dyDescent="0.25">
      <c r="A165" s="18" t="s">
        <v>192</v>
      </c>
    </row>
    <row r="166" spans="1:14" x14ac:dyDescent="0.25">
      <c r="A166" s="18" t="s">
        <v>192</v>
      </c>
    </row>
    <row r="167" spans="1:14" x14ac:dyDescent="0.25">
      <c r="A167" s="18" t="s">
        <v>192</v>
      </c>
    </row>
    <row r="168" spans="1:14" x14ac:dyDescent="0.25">
      <c r="A168" s="18" t="s">
        <v>192</v>
      </c>
    </row>
    <row r="169" spans="1:14" x14ac:dyDescent="0.25">
      <c r="A169" s="18" t="s">
        <v>192</v>
      </c>
    </row>
    <row r="170" spans="1:14" x14ac:dyDescent="0.25">
      <c r="A170" s="18" t="s">
        <v>192</v>
      </c>
    </row>
    <row r="171" spans="1:14" x14ac:dyDescent="0.25">
      <c r="A171" s="18" t="s">
        <v>192</v>
      </c>
    </row>
    <row r="172" spans="1:14" x14ac:dyDescent="0.25">
      <c r="A172" s="18" t="s">
        <v>192</v>
      </c>
    </row>
    <row r="173" spans="1:14" x14ac:dyDescent="0.25">
      <c r="A173" s="18" t="s">
        <v>192</v>
      </c>
    </row>
    <row r="174" spans="1:14" x14ac:dyDescent="0.25">
      <c r="A174" s="18" t="s">
        <v>192</v>
      </c>
    </row>
    <row r="175" spans="1:14" x14ac:dyDescent="0.25">
      <c r="A175" s="18" t="s">
        <v>192</v>
      </c>
    </row>
    <row r="176" spans="1:14" x14ac:dyDescent="0.25">
      <c r="A176" s="18" t="s">
        <v>192</v>
      </c>
    </row>
    <row r="177" spans="1:1" x14ac:dyDescent="0.25">
      <c r="A177" s="18" t="s">
        <v>192</v>
      </c>
    </row>
    <row r="178" spans="1:1" x14ac:dyDescent="0.25">
      <c r="A178" s="18" t="s">
        <v>192</v>
      </c>
    </row>
    <row r="179" spans="1:1" x14ac:dyDescent="0.25">
      <c r="A179" s="18" t="s">
        <v>192</v>
      </c>
    </row>
    <row r="180" spans="1:1" x14ac:dyDescent="0.25">
      <c r="A180" s="18" t="s">
        <v>192</v>
      </c>
    </row>
    <row r="181" spans="1:1" x14ac:dyDescent="0.25">
      <c r="A181" s="18" t="s">
        <v>192</v>
      </c>
    </row>
    <row r="182" spans="1:1" x14ac:dyDescent="0.25">
      <c r="A182" s="18" t="s">
        <v>192</v>
      </c>
    </row>
    <row r="183" spans="1:1" x14ac:dyDescent="0.25">
      <c r="A183" s="18" t="s">
        <v>192</v>
      </c>
    </row>
    <row r="184" spans="1:1" x14ac:dyDescent="0.25">
      <c r="A184" s="18" t="s">
        <v>192</v>
      </c>
    </row>
    <row r="185" spans="1:1" x14ac:dyDescent="0.25">
      <c r="A185" s="18" t="s">
        <v>192</v>
      </c>
    </row>
    <row r="186" spans="1:1" x14ac:dyDescent="0.25">
      <c r="A186" s="18" t="s">
        <v>192</v>
      </c>
    </row>
    <row r="187" spans="1:1" x14ac:dyDescent="0.25">
      <c r="A187" s="18" t="s">
        <v>192</v>
      </c>
    </row>
    <row r="188" spans="1:1" x14ac:dyDescent="0.25">
      <c r="A188" s="18" t="s">
        <v>192</v>
      </c>
    </row>
    <row r="189" spans="1:1" x14ac:dyDescent="0.25">
      <c r="A189" s="18" t="s">
        <v>192</v>
      </c>
    </row>
    <row r="190" spans="1:1" x14ac:dyDescent="0.25">
      <c r="A190" s="18" t="s">
        <v>192</v>
      </c>
    </row>
    <row r="191" spans="1:1" x14ac:dyDescent="0.25">
      <c r="A191" s="18" t="s">
        <v>192</v>
      </c>
    </row>
    <row r="192" spans="1:1" x14ac:dyDescent="0.25">
      <c r="A192" s="18" t="s">
        <v>192</v>
      </c>
    </row>
    <row r="193" spans="1:1" x14ac:dyDescent="0.25">
      <c r="A193" s="18" t="s">
        <v>192</v>
      </c>
    </row>
    <row r="194" spans="1:1" x14ac:dyDescent="0.25">
      <c r="A194" s="18" t="s">
        <v>192</v>
      </c>
    </row>
    <row r="195" spans="1:1" x14ac:dyDescent="0.25">
      <c r="A195" s="18" t="s">
        <v>192</v>
      </c>
    </row>
    <row r="196" spans="1:1" x14ac:dyDescent="0.25">
      <c r="A196" s="18" t="s">
        <v>192</v>
      </c>
    </row>
    <row r="197" spans="1:1" x14ac:dyDescent="0.25">
      <c r="A197" s="18" t="s">
        <v>192</v>
      </c>
    </row>
    <row r="198" spans="1:1" x14ac:dyDescent="0.25">
      <c r="A198" s="18" t="s">
        <v>192</v>
      </c>
    </row>
    <row r="199" spans="1:1" x14ac:dyDescent="0.25">
      <c r="A199" s="18" t="s">
        <v>192</v>
      </c>
    </row>
    <row r="200" spans="1:1" x14ac:dyDescent="0.25">
      <c r="A200" s="18" t="s">
        <v>192</v>
      </c>
    </row>
    <row r="201" spans="1:1" x14ac:dyDescent="0.25">
      <c r="A201" s="18" t="s">
        <v>192</v>
      </c>
    </row>
    <row r="202" spans="1:1" x14ac:dyDescent="0.25">
      <c r="A202" s="18" t="s">
        <v>192</v>
      </c>
    </row>
    <row r="203" spans="1:1" x14ac:dyDescent="0.25">
      <c r="A203" s="18" t="s">
        <v>192</v>
      </c>
    </row>
    <row r="204" spans="1:1" x14ac:dyDescent="0.25">
      <c r="A204" s="18" t="s">
        <v>192</v>
      </c>
    </row>
    <row r="205" spans="1:1" x14ac:dyDescent="0.25">
      <c r="A205" s="18" t="s">
        <v>192</v>
      </c>
    </row>
    <row r="206" spans="1:1" x14ac:dyDescent="0.25">
      <c r="A206" s="18" t="s">
        <v>192</v>
      </c>
    </row>
    <row r="207" spans="1:1" x14ac:dyDescent="0.25">
      <c r="A207" s="18" t="s">
        <v>192</v>
      </c>
    </row>
    <row r="208" spans="1:1" x14ac:dyDescent="0.25">
      <c r="A208" s="18" t="s">
        <v>192</v>
      </c>
    </row>
    <row r="209" spans="1:1" x14ac:dyDescent="0.25">
      <c r="A209" s="18" t="s">
        <v>192</v>
      </c>
    </row>
    <row r="210" spans="1:1" x14ac:dyDescent="0.25">
      <c r="A210" s="18" t="s">
        <v>192</v>
      </c>
    </row>
    <row r="211" spans="1:1" x14ac:dyDescent="0.25">
      <c r="A211" s="18" t="s">
        <v>192</v>
      </c>
    </row>
    <row r="212" spans="1:1" x14ac:dyDescent="0.25">
      <c r="A212" s="18" t="s">
        <v>192</v>
      </c>
    </row>
    <row r="213" spans="1:1" x14ac:dyDescent="0.25">
      <c r="A213" s="18" t="s">
        <v>192</v>
      </c>
    </row>
    <row r="214" spans="1:1" x14ac:dyDescent="0.25">
      <c r="A214" s="18" t="s">
        <v>192</v>
      </c>
    </row>
    <row r="215" spans="1:1" x14ac:dyDescent="0.25">
      <c r="A215" s="18" t="s">
        <v>192</v>
      </c>
    </row>
    <row r="216" spans="1:1" x14ac:dyDescent="0.25">
      <c r="A216" s="18" t="s">
        <v>192</v>
      </c>
    </row>
    <row r="217" spans="1:1" x14ac:dyDescent="0.25">
      <c r="A217" s="18" t="s">
        <v>192</v>
      </c>
    </row>
    <row r="218" spans="1:1" x14ac:dyDescent="0.25">
      <c r="A218" s="18" t="s">
        <v>192</v>
      </c>
    </row>
    <row r="219" spans="1:1" x14ac:dyDescent="0.25">
      <c r="A219" s="18" t="s">
        <v>192</v>
      </c>
    </row>
    <row r="220" spans="1:1" x14ac:dyDescent="0.25">
      <c r="A220" s="18" t="s">
        <v>192</v>
      </c>
    </row>
    <row r="221" spans="1:1" x14ac:dyDescent="0.25">
      <c r="A221" s="18" t="s">
        <v>192</v>
      </c>
    </row>
    <row r="222" spans="1:1" x14ac:dyDescent="0.25">
      <c r="A222" s="18" t="s">
        <v>192</v>
      </c>
    </row>
    <row r="223" spans="1:1" x14ac:dyDescent="0.25">
      <c r="A223" s="18" t="s">
        <v>192</v>
      </c>
    </row>
    <row r="224" spans="1:1" x14ac:dyDescent="0.25">
      <c r="A224" s="18" t="s">
        <v>192</v>
      </c>
    </row>
    <row r="225" spans="1:1" x14ac:dyDescent="0.25">
      <c r="A225" s="18" t="s">
        <v>192</v>
      </c>
    </row>
  </sheetData>
  <pageMargins left="0.70866141732283505" right="0.70866141732283505" top="0.74803149606299202" bottom="0.74803149606299202" header="0.31496062992126" footer="0.31496062992126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_defntmp_</vt:lpstr>
      <vt:lpstr>_defntmp_ (2)</vt:lpstr>
      <vt:lpstr>Whole of Council</vt:lpstr>
      <vt:lpstr>10.1</vt:lpstr>
      <vt:lpstr>7.2</vt:lpstr>
      <vt:lpstr>7.1</vt:lpstr>
      <vt:lpstr>6.2</vt:lpstr>
      <vt:lpstr>6.1</vt:lpstr>
      <vt:lpstr>5.3</vt:lpstr>
      <vt:lpstr>5.2</vt:lpstr>
      <vt:lpstr>5.1</vt:lpstr>
      <vt:lpstr>4.1</vt:lpstr>
      <vt:lpstr>3.1</vt:lpstr>
      <vt:lpstr>2.6</vt:lpstr>
      <vt:lpstr>2.5</vt:lpstr>
      <vt:lpstr>2.4</vt:lpstr>
      <vt:lpstr>2.3</vt:lpstr>
      <vt:lpstr>2.2</vt:lpstr>
      <vt:lpstr>2.1</vt:lpstr>
      <vt:lpstr>1.2</vt:lpstr>
      <vt:lpstr>1.1</vt:lpstr>
      <vt:lpstr>Capex</vt:lpstr>
      <vt:lpstr>_defntmp_ (3)</vt:lpstr>
      <vt:lpstr>_defntmp_!Print_Area</vt:lpstr>
      <vt:lpstr>'_defntmp_ (2)'!Print_Area</vt:lpstr>
      <vt:lpstr>'_defntmp_ (3)'!Print_Area</vt:lpstr>
      <vt:lpstr>'1.1'!Print_Area</vt:lpstr>
      <vt:lpstr>'1.2'!Print_Area</vt:lpstr>
      <vt:lpstr>'10.1'!Print_Area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'3.1'!Print_Area</vt:lpstr>
      <vt:lpstr>'4.1'!Print_Area</vt:lpstr>
      <vt:lpstr>'5.1'!Print_Area</vt:lpstr>
      <vt:lpstr>'5.2'!Print_Area</vt:lpstr>
      <vt:lpstr>'5.3'!Print_Area</vt:lpstr>
      <vt:lpstr>'6.1'!Print_Area</vt:lpstr>
      <vt:lpstr>'6.2'!Print_Area</vt:lpstr>
      <vt:lpstr>'7.1'!Print_Area</vt:lpstr>
      <vt:lpstr>'7.2'!Print_Area</vt:lpstr>
      <vt:lpstr>Capex!Print_Area</vt:lpstr>
      <vt:lpstr>'Whole of Council'!Print_Area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Raina Kereama</dc:creator>
  <cp:keywords/>
  <dc:description/>
  <cp:lastModifiedBy>Raina Kereama</cp:lastModifiedBy>
  <dcterms:created xsi:type="dcterms:W3CDTF">2021-06-09T02:37:19Z</dcterms:created>
  <dcterms:modified xsi:type="dcterms:W3CDTF">2021-06-16T03:22:08Z</dcterms:modified>
  <cp:category/>
</cp:coreProperties>
</file>